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DOMINION\Public\Users\ShanleyG\Export Control\"/>
    </mc:Choice>
  </mc:AlternateContent>
  <xr:revisionPtr revIDLastSave="0" documentId="8_{87CDF7CB-935D-40A8-B210-B5E482BBFD71}"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103" yWindow="-103" windowWidth="27634" windowHeight="15634"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B73" i="4" s="1"/>
  <c r="A52" i="6" s="1"/>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P27" i="4"/>
  <c r="P26" i="4"/>
  <c r="G54" i="6"/>
  <c r="G53" i="6"/>
  <c r="B58" i="6"/>
  <c r="G58" i="6" s="1"/>
  <c r="B56" i="6"/>
  <c r="G56" i="6" s="1"/>
  <c r="P37" i="4"/>
  <c r="Q37" i="4" s="1"/>
  <c r="B43" i="4" s="1"/>
  <c r="A27" i="6" s="1"/>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s="1"/>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s="1"/>
  <c r="B50" i="6"/>
  <c r="G50" i="6" s="1"/>
  <c r="B49" i="6"/>
  <c r="G49" i="6"/>
  <c r="B48" i="6"/>
  <c r="G48" i="6" s="1"/>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G16" i="6" s="1"/>
  <c r="H16" i="6" s="1"/>
  <c r="B15" i="6"/>
  <c r="H14" i="6"/>
  <c r="B13" i="6"/>
  <c r="G13" i="6"/>
  <c r="H13" i="6" s="1"/>
  <c r="D13" i="6" s="1"/>
  <c r="B12" i="6"/>
  <c r="G12" i="6"/>
  <c r="H12" i="6" s="1"/>
  <c r="D12" i="6" s="1"/>
  <c r="B11" i="6"/>
  <c r="G11" i="6"/>
  <c r="H11" i="6" s="1"/>
  <c r="D11" i="6" s="1"/>
  <c r="B10" i="6"/>
  <c r="G10" i="6"/>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R1619" i="5"/>
  <c r="H1619" i="5"/>
  <c r="I1619" i="5"/>
  <c r="E1619" i="5"/>
  <c r="X1619" i="5" s="1"/>
  <c r="J1619" i="5"/>
  <c r="F1619" i="5"/>
  <c r="G61" i="6"/>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33" i="6"/>
  <c r="H33" i="6" s="1"/>
  <c r="D33" i="6" s="1"/>
  <c r="F61" i="6"/>
  <c r="H61" i="6" s="1"/>
  <c r="F28" i="6"/>
  <c r="H28" i="6" s="1"/>
  <c r="D28" i="6" s="1"/>
  <c r="F38" i="6"/>
  <c r="H38" i="6" s="1"/>
  <c r="F24" i="6" l="1"/>
  <c r="B71" i="4"/>
  <c r="A50" i="6" s="1"/>
  <c r="B79" i="4"/>
  <c r="A56" i="6" s="1"/>
  <c r="B81" i="4"/>
  <c r="A58" i="6" s="1"/>
  <c r="B77" i="4"/>
  <c r="A55" i="6" s="1"/>
  <c r="C13" i="6"/>
  <c r="C12" i="6"/>
  <c r="C11" i="6"/>
  <c r="C10" i="6"/>
  <c r="C9" i="6"/>
  <c r="C8" i="6"/>
  <c r="C7" i="6"/>
  <c r="H60" i="6"/>
  <c r="D60" i="6" s="1"/>
  <c r="C2" i="6"/>
  <c r="C5" i="6"/>
  <c r="C60" i="6"/>
  <c r="C6" i="6"/>
  <c r="C4" i="6"/>
  <c r="B57" i="4"/>
  <c r="A39" i="6" s="1"/>
  <c r="A24" i="6"/>
  <c r="B75" i="4"/>
  <c r="A54" i="6" s="1"/>
  <c r="B63" i="4"/>
  <c r="A44" i="6" s="1"/>
  <c r="C40" i="6"/>
  <c r="B64" i="4"/>
  <c r="A45" i="6" s="1"/>
  <c r="B2" i="6"/>
  <c r="D16" i="6"/>
  <c r="K62" i="6"/>
  <c r="C16" i="6"/>
  <c r="C21" i="6"/>
  <c r="B46" i="4"/>
  <c r="A30" i="6" s="1"/>
  <c r="C20" i="6"/>
  <c r="B65" i="4"/>
  <c r="A46" i="6" s="1"/>
  <c r="A25" i="6"/>
  <c r="B52" i="4"/>
  <c r="A35" i="6" s="1"/>
  <c r="H49" i="6"/>
  <c r="C49" i="6" s="1"/>
  <c r="B56" i="4"/>
  <c r="A38" i="6" s="1"/>
  <c r="A26" i="6"/>
  <c r="C15" i="6"/>
  <c r="D15" i="6"/>
  <c r="C38" i="6"/>
  <c r="D38" i="6"/>
  <c r="B49" i="4"/>
  <c r="A32" i="6" s="1"/>
  <c r="G31" i="4"/>
  <c r="D20" i="6"/>
  <c r="B61" i="4"/>
  <c r="A42" i="6" s="1"/>
  <c r="B55" i="4"/>
  <c r="A37" i="6" s="1"/>
  <c r="B37" i="4"/>
  <c r="A22" i="6" s="1"/>
  <c r="C23" i="6"/>
  <c r="D43" i="6"/>
  <c r="C43" i="6"/>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H24" i="6" l="1"/>
  <c r="F44" i="6"/>
  <c r="H44" i="6" s="1"/>
  <c r="F62" i="6"/>
  <c r="H62" i="6" s="1"/>
  <c r="F34" i="6"/>
  <c r="H34" i="6" s="1"/>
  <c r="F48" i="6"/>
  <c r="F39" i="6"/>
  <c r="H39" i="6" s="1"/>
  <c r="D49" i="6"/>
  <c r="D62" i="6" l="1"/>
  <c r="C62" i="6"/>
  <c r="D39" i="6"/>
  <c r="C39" i="6"/>
  <c r="D44" i="6"/>
  <c r="C44" i="6"/>
  <c r="D34" i="6"/>
  <c r="C34" i="6"/>
  <c r="F53" i="6"/>
  <c r="H53" i="6" s="1"/>
  <c r="F63" i="6"/>
  <c r="F58" i="6"/>
  <c r="H58" i="6" s="1"/>
  <c r="F54" i="6"/>
  <c r="H54" i="6" s="1"/>
  <c r="F56" i="6"/>
  <c r="H56" i="6" s="1"/>
  <c r="F55" i="6"/>
  <c r="H55" i="6" s="1"/>
  <c r="H48" i="6"/>
  <c r="F50" i="6"/>
  <c r="F59" i="6"/>
  <c r="H59" i="6" s="1"/>
  <c r="F64" i="6"/>
  <c r="D24" i="6"/>
  <c r="C24" i="6"/>
  <c r="D54" i="6" l="1"/>
  <c r="C54" i="6"/>
  <c r="D55" i="6"/>
  <c r="C55" i="6"/>
  <c r="H50" i="6"/>
  <c r="F51" i="6"/>
  <c r="H51" i="6" s="1"/>
  <c r="C48" i="6"/>
  <c r="D48" i="6"/>
  <c r="C58" i="6"/>
  <c r="D58" i="6"/>
  <c r="D59" i="6"/>
  <c r="C59" i="6"/>
  <c r="D56" i="6"/>
  <c r="C56" i="6"/>
  <c r="D53" i="6"/>
  <c r="C53" i="6"/>
  <c r="D50" i="6" l="1"/>
  <c r="C50" i="6"/>
  <c r="D51" i="6"/>
  <c r="C51" i="6"/>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<sst xmlns="http://schemas.openxmlformats.org/spreadsheetml/2006/main" count="16819" uniqueCount="14443">
  <si>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</si>
  <si>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</si>
  <si>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</si>
  <si>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</si>
  <si>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</si>
  <si>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</si>
  <si>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</si>
  <si>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</si>
  <si>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</si>
  <si>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</si>
  <si>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</si>
  <si>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</si>
  <si>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</si>
  <si>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</si>
  <si>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</si>
  <si>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</si>
  <si>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</si>
  <si>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</si>
  <si>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</si>
  <si>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</si>
  <si>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</si>
  <si>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</si>
  <si>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</si>
  <si>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</si>
  <si>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</si>
  <si>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</si>
  <si>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</si>
  <si>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</si>
  <si>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</si>
  <si>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</si>
  <si>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</si>
  <si>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</si>
  <si>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</si>
  <si>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</si>
  <si>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</si>
  <si>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</si>
  <si>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</si>
  <si>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</si>
  <si>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</si>
  <si>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</si>
  <si>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</si>
  <si>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</si>
  <si>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</si>
  <si>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</si>
  <si>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</si>
  <si>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</si>
  <si>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</si>
  <si>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</si>
  <si>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</si>
  <si>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</si>
  <si>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</si>
  <si>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</si>
  <si>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</si>
  <si>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</si>
  <si>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</si>
  <si>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</si>
  <si>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</si>
  <si>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</si>
  <si>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</si>
  <si>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</si>
  <si>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</si>
  <si>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</si>
  <si>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</si>
  <si>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</si>
  <si>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</si>
  <si>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</si>
  <si>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</si>
  <si>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</si>
  <si>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</si>
  <si>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</si>
  <si>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</si>
  <si>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</si>
  <si>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</si>
  <si>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</si>
  <si>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</si>
  <si>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</si>
  <si>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</si>
  <si>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</si>
  <si>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</si>
  <si>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</si>
  <si>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</si>
  <si>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</si>
  <si>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</si>
  <si>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</si>
  <si>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</si>
  <si>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</si>
  <si>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</si>
  <si>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</si>
  <si>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</si>
  <si>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</si>
  <si>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</si>
  <si>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</si>
  <si>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</si>
  <si>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</si>
  <si>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</si>
  <si>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</si>
  <si>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</si>
  <si>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</si>
  <si>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</si>
  <si>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</si>
  <si>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</si>
  <si>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</si>
  <si>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</si>
  <si>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</si>
  <si>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</si>
  <si>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</si>
  <si>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</si>
  <si>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</si>
  <si>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</si>
  <si>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</si>
  <si>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</si>
  <si>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</si>
  <si>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</si>
  <si>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</si>
  <si>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</si>
  <si>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</si>
  <si>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</si>
  <si>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</si>
  <si>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</si>
  <si>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</si>
  <si>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</si>
  <si>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</si>
  <si>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</si>
  <si>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</si>
  <si>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</si>
  <si>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</si>
  <si>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</si>
  <si>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</si>
  <si>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</si>
  <si>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</si>
  <si>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</si>
  <si>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</si>
  <si>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</si>
  <si>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</si>
  <si>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</si>
  <si>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</si>
  <si>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</si>
  <si>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</si>
  <si>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</si>
  <si>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</si>
  <si>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</si>
  <si>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</si>
  <si>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</si>
  <si>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</si>
  <si>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</si>
  <si>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</si>
  <si>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</si>
  <si>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</si>
  <si>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</si>
  <si>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</si>
  <si>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</si>
  <si>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</si>
  <si>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</si>
  <si>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</si>
  <si>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</si>
  <si>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</si>
  <si>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</si>
  <si>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</si>
  <si>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</si>
  <si>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</si>
  <si>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</si>
  <si>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</si>
  <si>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</si>
  <si>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</si>
  <si>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</si>
  <si>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</si>
  <si>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</si>
  <si>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</si>
  <si>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</si>
  <si>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</si>
  <si>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</si>
  <si>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</si>
  <si>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</si>
  <si>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</si>
  <si>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</si>
  <si>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</si>
  <si>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</si>
  <si>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</si>
  <si>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</si>
  <si>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</si>
  <si>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</si>
  <si>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</si>
  <si>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</si>
  <si>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</si>
  <si>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</si>
  <si>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</si>
  <si>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</si>
  <si>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</si>
  <si>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</si>
  <si>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</si>
  <si>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</si>
  <si>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</si>
  <si>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</si>
  <si>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</si>
  <si>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</si>
  <si>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</si>
  <si>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</si>
  <si>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</si>
  <si>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</si>
  <si>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</si>
  <si>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</si>
  <si>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</si>
  <si>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</si>
  <si>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</si>
  <si>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</si>
  <si>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</si>
  <si>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</si>
  <si>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</si>
  <si>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</si>
  <si>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</si>
  <si>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</si>
  <si>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</si>
  <si>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</si>
  <si>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</si>
  <si>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</si>
  <si>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</si>
  <si>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</si>
  <si>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</si>
  <si>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</si>
  <si>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</si>
  <si>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</si>
  <si>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</si>
  <si>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</si>
  <si>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</si>
  <si>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</si>
  <si>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</si>
  <si>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</si>
  <si>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</si>
  <si>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</si>
  <si>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</si>
  <si>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</si>
  <si>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</si>
  <si>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</si>
  <si>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</si>
  <si>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</si>
  <si>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</si>
  <si>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</si>
  <si>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</si>
  <si>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</si>
  <si>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</si>
  <si>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</si>
  <si>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</si>
  <si>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</si>
  <si>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</si>
  <si>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</si>
  <si>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</si>
  <si>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</si>
  <si>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</si>
  <si>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</si>
  <si>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</si>
  <si>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</si>
  <si>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</si>
  <si>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</si>
  <si>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</si>
  <si>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</si>
  <si>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</si>
  <si>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</si>
  <si>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</si>
  <si>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</si>
  <si>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</si>
  <si>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</si>
  <si>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</si>
  <si>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</si>
  <si>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</si>
  <si>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</si>
  <si>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</si>
  <si>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</si>
  <si>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</si>
  <si>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</si>
  <si>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</si>
  <si>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</si>
  <si>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</si>
  <si>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</si>
  <si>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</si>
  <si>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</si>
  <si>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</si>
  <si>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</si>
  <si>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</si>
  <si>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</si>
  <si>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</si>
  <si>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</si>
  <si>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</si>
  <si>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</si>
  <si>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</si>
  <si>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</si>
  <si>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</si>
  <si>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</si>
  <si>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</si>
  <si>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</si>
  <si>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</si>
  <si>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</si>
  <si>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</si>
  <si>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</si>
  <si>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</si>
  <si>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</si>
  <si>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</si>
  <si>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</si>
  <si>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</si>
  <si>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</si>
  <si>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</si>
  <si>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</si>
  <si>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</si>
  <si>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</si>
  <si>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</si>
  <si>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</si>
  <si>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</si>
  <si>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</si>
  <si>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</si>
  <si>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</si>
  <si>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</si>
  <si>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</si>
  <si>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</si>
  <si>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</si>
  <si>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</si>
  <si>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</si>
  <si>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</si>
  <si>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</si>
  <si>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</si>
  <si>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</si>
  <si>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</si>
  <si>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</si>
  <si>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</si>
  <si>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</si>
  <si>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</si>
  <si>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</si>
  <si>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</si>
  <si>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</si>
  <si>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</si>
  <si>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</si>
  <si>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</si>
  <si>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</si>
  <si>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</si>
  <si>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</si>
  <si>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</si>
  <si>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</si>
  <si>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</si>
  <si>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</si>
  <si>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</si>
  <si>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</si>
  <si>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</si>
  <si>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</si>
  <si>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</si>
  <si>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</si>
  <si>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</si>
  <si>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</si>
  <si>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</si>
  <si>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</si>
  <si>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</si>
  <si>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</si>
  <si>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</si>
  <si>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</si>
  <si>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</si>
  <si>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</si>
  <si>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</si>
  <si>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</si>
  <si>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</si>
  <si>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</si>
  <si>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</si>
  <si>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</si>
  <si>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</si>
  <si>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</si>
  <si>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</si>
  <si>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</si>
  <si>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</si>
  <si>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</si>
  <si>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</si>
  <si>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</si>
  <si>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</si>
  <si>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</si>
  <si>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</si>
  <si>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</si>
  <si>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</si>
  <si>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</si>
  <si>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</si>
  <si>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</si>
  <si>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</si>
  <si>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</si>
  <si>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</si>
  <si>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</si>
  <si>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</si>
  <si>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</si>
  <si>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</si>
  <si>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</si>
  <si>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</si>
  <si>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</si>
  <si>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</si>
  <si>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</si>
  <si>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</si>
  <si>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</si>
  <si>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</si>
  <si>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</si>
  <si>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</si>
  <si>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</si>
  <si>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</si>
  <si>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</si>
  <si>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</si>
  <si>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</si>
  <si>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</si>
  <si>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</si>
  <si>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</si>
  <si>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</si>
  <si>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</si>
  <si>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</si>
  <si>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</si>
  <si>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</si>
  <si>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</si>
  <si>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</si>
  <si>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</si>
  <si>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</si>
  <si>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</si>
  <si>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</si>
  <si>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</si>
  <si>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</si>
  <si>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</si>
  <si>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</si>
  <si>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</si>
  <si>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</si>
  <si>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</si>
  <si>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</si>
  <si>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</si>
  <si>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</si>
  <si>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</si>
  <si>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</si>
  <si>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</si>
  <si>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</si>
  <si>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</si>
  <si>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</si>
  <si>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</si>
  <si>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</si>
  <si>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</si>
  <si>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</si>
  <si>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</si>
  <si>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</si>
  <si>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</si>
  <si>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</si>
  <si>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</si>
  <si>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</si>
  <si>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</si>
  <si>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</si>
  <si>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</si>
  <si>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</si>
  <si>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</si>
  <si>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</si>
  <si>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</si>
  <si>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</si>
  <si>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</si>
  <si>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</si>
  <si>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</si>
  <si>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</si>
  <si>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</si>
  <si>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</si>
  <si>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</si>
  <si>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</si>
  <si>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</si>
  <si>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</si>
  <si>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</si>
  <si>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</si>
  <si>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</si>
  <si>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</si>
  <si>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</si>
  <si>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</si>
  <si>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</si>
  <si>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</si>
  <si>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</si>
  <si>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</si>
  <si>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</si>
  <si>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</si>
  <si>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</si>
  <si>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</si>
  <si>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</si>
  <si>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</si>
  <si>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</si>
  <si>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</si>
  <si>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</si>
  <si>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</si>
  <si>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</si>
  <si>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</si>
  <si>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</si>
  <si>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</si>
  <si>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</si>
  <si>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</si>
  <si>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</si>
  <si>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</si>
  <si>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</si>
  <si>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</si>
  <si>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</si>
  <si>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</si>
  <si>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</si>
  <si>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</si>
  <si>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</si>
  <si>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</si>
  <si>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</si>
  <si>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</si>
  <si>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</si>
  <si>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</si>
  <si>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</si>
  <si>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</si>
  <si>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</si>
  <si>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</si>
  <si>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</si>
  <si>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</si>
  <si>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</si>
  <si>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</si>
  <si>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</si>
  <si>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</si>
  <si>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</si>
  <si>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</si>
  <si>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</si>
  <si>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</si>
  <si>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</si>
  <si>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</si>
  <si>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</si>
  <si>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</si>
  <si>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</si>
  <si>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</si>
  <si>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</si>
  <si>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</si>
  <si>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</si>
  <si>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</si>
  <si>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</si>
  <si>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</si>
  <si>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</si>
  <si>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</si>
  <si>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</si>
  <si>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</si>
  <si>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</si>
  <si>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</si>
  <si>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</si>
  <si>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</si>
  <si>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</si>
  <si>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</si>
  <si>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</si>
  <si>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</si>
  <si>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</si>
  <si>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</si>
  <si>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</si>
  <si>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</si>
  <si>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</si>
  <si>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</si>
  <si>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</si>
  <si>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</si>
  <si>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</si>
  <si>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</si>
  <si>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</si>
  <si>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</si>
  <si>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</si>
  <si>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</si>
  <si>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</si>
  <si>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</si>
  <si>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</si>
  <si>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</si>
  <si>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</si>
  <si>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</si>
  <si>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</si>
  <si>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</si>
  <si>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</si>
  <si>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</si>
  <si>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</si>
  <si>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</si>
  <si>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</si>
  <si>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</si>
  <si>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</si>
  <si>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</si>
  <si>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</si>
  <si>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</si>
  <si>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</si>
  <si>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</si>
  <si>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</si>
  <si>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</si>
  <si>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</si>
  <si>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</si>
  <si>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</si>
  <si>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</si>
  <si>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</si>
  <si>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</si>
  <si>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</si>
  <si>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</si>
  <si>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</si>
  <si>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</si>
  <si>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</si>
  <si>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</si>
  <si>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</si>
  <si>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</si>
  <si>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</si>
  <si>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</si>
  <si>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</si>
  <si>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</si>
  <si>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</si>
  <si>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</si>
  <si>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</si>
  <si>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</si>
  <si>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</si>
  <si>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</si>
  <si>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</si>
  <si>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</si>
  <si>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</si>
  <si>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</si>
  <si>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</si>
  <si>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</si>
  <si>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</si>
  <si>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</si>
  <si>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</si>
  <si>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</si>
  <si>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</si>
  <si>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</si>
  <si>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</si>
  <si>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</si>
  <si>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</si>
  <si>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</si>
  <si>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</si>
  <si>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</si>
  <si>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</si>
  <si>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</si>
  <si>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</si>
  <si>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</si>
  <si>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</si>
  <si>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</si>
  <si>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</si>
  <si>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</si>
  <si>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</si>
  <si>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</si>
  <si>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</si>
  <si>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</si>
  <si>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</si>
  <si>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</si>
  <si>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</si>
  <si>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</si>
  <si>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</si>
  <si>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</si>
  <si>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</si>
  <si>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</si>
  <si>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</si>
  <si>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</si>
  <si>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</si>
  <si>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</si>
  <si>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</si>
  <si>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</si>
  <si>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</si>
  <si>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</si>
  <si>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</si>
  <si>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</si>
  <si>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</si>
  <si>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</si>
  <si>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</si>
  <si>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</si>
  <si>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</si>
  <si>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</si>
  <si>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</si>
  <si>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</si>
  <si>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</si>
  <si>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</si>
  <si>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</si>
  <si>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</si>
  <si>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</si>
  <si>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</si>
  <si>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</si>
  <si>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</si>
  <si>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</si>
  <si>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</si>
  <si>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</si>
  <si>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</si>
  <si>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</si>
  <si>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</si>
  <si>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</si>
  <si>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</si>
  <si>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</si>
  <si>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</si>
  <si>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</si>
  <si>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</si>
  <si>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</si>
  <si>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</si>
  <si>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</si>
  <si>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</si>
  <si>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</si>
  <si>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</si>
  <si>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</si>
  <si>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</si>
  <si>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</si>
  <si>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</si>
  <si>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</si>
  <si>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</si>
  <si>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</si>
  <si>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</si>
  <si>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</si>
  <si>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</si>
  <si>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</si>
  <si>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</si>
  <si>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</si>
  <si>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</si>
  <si>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</si>
  <si>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</si>
  <si>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</si>
  <si>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</si>
  <si>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</si>
  <si>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</si>
  <si>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</si>
  <si>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</si>
  <si>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</si>
  <si>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</si>
  <si>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</si>
  <si>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</si>
  <si>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</si>
  <si>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</si>
  <si>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</si>
  <si>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</si>
  <si>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</si>
  <si>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</si>
  <si>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</si>
  <si>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</si>
  <si>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</si>
  <si>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</si>
  <si>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</si>
  <si>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</si>
  <si>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</si>
  <si>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</si>
  <si>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</si>
  <si>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</si>
  <si>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</si>
  <si>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</si>
  <si>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</si>
  <si>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</si>
  <si>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</si>
  <si>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</si>
  <si>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</si>
  <si>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</si>
  <si>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</si>
  <si>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</si>
  <si>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</si>
  <si>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</si>
  <si>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</si>
  <si>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</si>
  <si>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</si>
  <si>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</si>
  <si>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</si>
  <si>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</si>
  <si>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</si>
  <si>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</si>
  <si>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</si>
  <si>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</si>
  <si>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</si>
  <si>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</si>
  <si>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</si>
  <si>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</si>
  <si>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</si>
  <si>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</si>
  <si>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</si>
  <si>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</si>
  <si>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</si>
  <si>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</si>
  <si>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</si>
  <si>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</si>
  <si>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</si>
  <si>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</si>
  <si>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</si>
  <si>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</si>
  <si>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</si>
  <si>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</si>
  <si>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</si>
  <si>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</si>
  <si>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</si>
  <si>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</si>
  <si>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</si>
  <si>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</si>
  <si>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</si>
  <si>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</si>
  <si>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</si>
  <si>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</si>
  <si>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</si>
  <si>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</si>
  <si>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</si>
  <si>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</si>
  <si>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</si>
  <si>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</si>
  <si>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</si>
  <si>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</si>
  <si>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</si>
  <si>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</si>
  <si>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</si>
  <si>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</si>
  <si>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</si>
  <si>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</si>
  <si>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</si>
  <si>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</si>
  <si>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</si>
  <si>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</si>
  <si>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</si>
  <si>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</si>
  <si>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</si>
  <si>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</si>
  <si>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</si>
  <si>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</si>
  <si>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</si>
  <si>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</si>
  <si>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</si>
  <si>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</si>
  <si>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</si>
  <si>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</si>
  <si>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</si>
  <si>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</si>
  <si>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</si>
  <si>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</si>
  <si>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</si>
  <si>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</si>
  <si>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</si>
  <si>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</si>
  <si>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</si>
  <si>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</si>
  <si>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</si>
  <si>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</si>
  <si>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</si>
  <si>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</si>
  <si>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</si>
  <si>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</si>
  <si>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</si>
  <si>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</si>
  <si>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</si>
  <si>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</si>
  <si>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</si>
  <si>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</si>
  <si>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</si>
  <si>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</si>
  <si>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</si>
  <si>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</si>
  <si>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</si>
  <si>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</si>
  <si>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</si>
  <si>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</si>
  <si>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</si>
  <si>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</si>
  <si>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</si>
  <si>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</si>
  <si>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</si>
  <si>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</si>
  <si>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</si>
  <si>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</si>
  <si>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</si>
  <si>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</si>
  <si>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</si>
  <si>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</si>
  <si>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</si>
  <si>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</si>
  <si>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</si>
  <si>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</si>
  <si>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</si>
  <si>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</si>
  <si>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</si>
  <si>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</si>
  <si>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</si>
  <si>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</si>
  <si>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</si>
  <si>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</si>
  <si>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</si>
  <si>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</si>
  <si>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</si>
  <si>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</si>
  <si>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</si>
  <si>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</si>
  <si>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</si>
  <si>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</si>
  <si>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</si>
  <si>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</si>
  <si>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</si>
  <si>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</si>
  <si>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</si>
  <si>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</si>
  <si>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</si>
  <si>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</si>
  <si>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</si>
  <si>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</si>
  <si>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</si>
  <si>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</si>
  <si>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</si>
  <si>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</si>
  <si>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</si>
  <si>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</si>
  <si>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</si>
  <si>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</si>
  <si>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</si>
  <si>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</si>
  <si>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</si>
  <si>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</si>
  <si>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</si>
  <si>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</si>
  <si>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</si>
  <si>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</si>
  <si>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</si>
  <si>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</si>
  <si>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</si>
  <si>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</si>
  <si>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</si>
  <si>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</si>
  <si>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</si>
  <si>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</si>
  <si>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</si>
  <si>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</si>
  <si>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</si>
  <si>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</si>
  <si>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</si>
  <si>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</si>
  <si>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</si>
  <si>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</si>
  <si>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</si>
  <si>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</si>
  <si>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</si>
  <si>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</si>
  <si>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</si>
  <si>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</si>
  <si>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</si>
  <si>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</si>
  <si>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</si>
  <si>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</si>
  <si>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</si>
  <si>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</si>
  <si>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</si>
  <si>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</si>
  <si>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</si>
  <si>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</si>
  <si>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</si>
  <si>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</si>
  <si>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</si>
  <si>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</si>
  <si>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</si>
  <si>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</si>
  <si>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</si>
  <si>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</si>
  <si>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</si>
  <si>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</si>
  <si>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</si>
  <si>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</si>
  <si>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</si>
  <si>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</si>
  <si>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</si>
  <si>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</si>
  <si>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</si>
  <si>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</si>
  <si>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</si>
  <si>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</si>
  <si>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</si>
  <si>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</si>
  <si>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</si>
  <si>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</si>
  <si>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</si>
  <si>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</si>
  <si>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</si>
  <si>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</si>
  <si>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</si>
  <si>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</si>
  <si>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</si>
  <si>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</si>
  <si>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</si>
  <si>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</si>
  <si>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</si>
  <si>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</si>
  <si>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</si>
  <si>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</si>
  <si>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</si>
  <si>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</si>
  <si>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</si>
  <si>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</si>
  <si>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</si>
  <si>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</si>
  <si>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</si>
  <si>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</si>
  <si>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</si>
  <si>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</si>
  <si>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</si>
  <si>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</si>
  <si>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</si>
  <si>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</si>
  <si>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</si>
  <si>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</si>
  <si>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</si>
  <si>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</si>
  <si>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</si>
  <si>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</si>
  <si>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</si>
  <si>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</si>
  <si>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</si>
  <si>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</si>
  <si>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</si>
  <si>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</si>
  <si>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</si>
  <si>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</si>
  <si>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</si>
  <si>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</si>
  <si>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</si>
  <si>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</si>
  <si>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</si>
  <si>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</si>
  <si>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</si>
  <si>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</si>
  <si>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</si>
  <si>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</si>
  <si>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</si>
  <si>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</si>
  <si>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</si>
  <si>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</si>
  <si>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</si>
  <si>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</si>
  <si>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</si>
  <si>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</si>
  <si>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</si>
  <si>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</si>
  <si>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</si>
  <si>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</si>
  <si>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</si>
  <si>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</si>
  <si>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</si>
  <si>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</si>
  <si>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</si>
  <si>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</si>
  <si>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</si>
  <si>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</si>
  <si>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</si>
  <si>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</si>
  <si>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</si>
  <si>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</si>
  <si>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</si>
  <si>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</si>
  <si>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</si>
  <si>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</si>
  <si>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</si>
  <si>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</si>
  <si>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</si>
  <si>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</si>
  <si>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</si>
  <si>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</si>
  <si>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</si>
  <si>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</si>
  <si>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</si>
  <si>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</si>
  <si>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</si>
  <si>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</si>
  <si>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</si>
  <si>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</si>
  <si>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</si>
  <si>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</si>
  <si>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</si>
  <si>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</si>
  <si>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</si>
  <si>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</si>
  <si>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</si>
  <si>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</si>
  <si>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</si>
  <si>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</si>
  <si>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</si>
  <si>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</si>
  <si>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</si>
  <si>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</si>
  <si>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</si>
  <si>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</si>
  <si>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</si>
  <si>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</si>
  <si>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</si>
  <si>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</si>
  <si>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</si>
  <si>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</si>
  <si>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</si>
  <si>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</si>
  <si>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</si>
  <si>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</si>
  <si>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</si>
  <si>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</si>
  <si>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</si>
  <si>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</si>
  <si>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</si>
  <si>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</si>
  <si>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</si>
  <si>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</si>
  <si>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</si>
  <si>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</si>
  <si>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</si>
  <si>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</si>
  <si>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</si>
  <si>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</si>
  <si>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</si>
  <si>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</si>
  <si>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</si>
  <si>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</si>
  <si>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</si>
  <si>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</si>
  <si>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</si>
  <si>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</si>
  <si>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</si>
  <si>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</si>
  <si>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</si>
  <si>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</si>
  <si>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</si>
  <si>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</si>
  <si>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</si>
  <si>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</si>
  <si>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</si>
  <si>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</si>
  <si>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</si>
  <si>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</si>
  <si>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</si>
  <si>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</si>
  <si>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</si>
  <si>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</si>
  <si>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</si>
  <si>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</si>
  <si>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</si>
  <si>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</si>
  <si>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</si>
  <si>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</si>
  <si>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</si>
  <si>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</si>
  <si>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</si>
  <si>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</si>
  <si>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</si>
  <si>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</si>
  <si>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</si>
  <si>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</si>
  <si>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</si>
  <si>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</si>
  <si>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</si>
  <si>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</si>
  <si>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</si>
  <si>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</si>
  <si>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</si>
  <si>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</si>
  <si>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</si>
  <si>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</si>
  <si>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</si>
  <si>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</si>
  <si>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</si>
  <si>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</si>
  <si>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</si>
  <si>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</si>
  <si>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</si>
  <si>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</si>
  <si>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</si>
  <si>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</si>
  <si>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</si>
  <si>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</si>
  <si>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</si>
  <si>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</si>
  <si>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</si>
  <si>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</si>
  <si>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</si>
  <si>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</si>
  <si>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</si>
  <si>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</si>
  <si>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</si>
  <si>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</si>
  <si>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</si>
  <si>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</si>
  <si>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</si>
  <si>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</si>
  <si>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</si>
  <si>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</si>
  <si>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</si>
  <si>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</si>
  <si>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</si>
  <si>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</si>
  <si>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</si>
  <si>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</si>
  <si>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</si>
  <si>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</si>
  <si>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</si>
  <si>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</si>
  <si>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</si>
  <si>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</si>
  <si>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</si>
  <si>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</si>
  <si>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</si>
  <si>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</si>
  <si>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</si>
  <si>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</si>
  <si>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</si>
  <si>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</si>
  <si>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</si>
  <si>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</si>
  <si>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</si>
  <si>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</si>
  <si>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</si>
  <si>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</si>
  <si>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</si>
  <si>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</si>
  <si>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</si>
  <si>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</si>
  <si>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</si>
  <si>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</si>
  <si>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</si>
  <si>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</si>
  <si>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</si>
  <si>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</si>
  <si>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</si>
  <si>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</si>
  <si>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</si>
  <si>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</si>
  <si>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</si>
  <si>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</si>
  <si>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</si>
  <si>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</si>
  <si>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</si>
  <si>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</si>
  <si>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</si>
  <si>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</si>
  <si>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</si>
  <si>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</si>
  <si>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</si>
  <si>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</si>
  <si>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</si>
  <si>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</si>
  <si>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</si>
  <si>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</si>
  <si>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</si>
  <si>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</si>
  <si>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</si>
  <si>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</si>
  <si>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</si>
  <si>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</si>
  <si>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</si>
  <si>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</si>
  <si>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</si>
  <si>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</si>
  <si>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</si>
  <si>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</si>
  <si>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</si>
  <si>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</si>
  <si>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</si>
  <si>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</si>
  <si>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</si>
  <si>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</si>
  <si>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</si>
  <si>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</si>
  <si>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</si>
  <si>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</si>
  <si>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</si>
  <si>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</si>
  <si>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</si>
  <si>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</si>
  <si>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</si>
  <si>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</si>
  <si>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</si>
  <si>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</si>
  <si>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</si>
  <si>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</si>
  <si>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</si>
  <si>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</si>
  <si>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</si>
  <si>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</si>
  <si>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</si>
  <si>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</si>
  <si>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</si>
  <si>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</si>
  <si>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</si>
  <si>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</si>
  <si>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</si>
  <si>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</si>
  <si>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</si>
  <si>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</si>
  <si>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</si>
  <si>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</si>
  <si>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</si>
  <si>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</si>
  <si>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</si>
  <si>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</si>
  <si>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</si>
  <si>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</si>
  <si>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</si>
  <si>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</si>
  <si>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</si>
  <si>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</si>
  <si>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</si>
  <si>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</si>
  <si>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</si>
  <si>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</si>
  <si>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</si>
  <si>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</si>
  <si>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</si>
  <si>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</si>
  <si>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</si>
  <si>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</si>
  <si>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</si>
  <si>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</si>
  <si>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</si>
  <si>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</si>
  <si>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</si>
  <si>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</si>
  <si>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</si>
  <si>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</si>
  <si>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</si>
  <si>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</si>
  <si>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</si>
  <si>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</si>
  <si>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</si>
  <si>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</si>
  <si>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</si>
  <si>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</si>
  <si>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</si>
  <si>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</si>
  <si>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</si>
  <si>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</si>
  <si>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</si>
  <si>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</si>
  <si>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</si>
  <si>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</si>
  <si>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</si>
  <si>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</si>
  <si>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</si>
  <si>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</si>
  <si>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</si>
  <si>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</si>
  <si>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</si>
  <si>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</si>
  <si>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</si>
  <si>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</si>
  <si>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</si>
  <si>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</si>
  <si>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</si>
  <si>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</si>
  <si>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</si>
  <si>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</si>
  <si>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</si>
  <si>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</si>
  <si>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</si>
  <si>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</si>
  <si>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</si>
  <si>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</si>
  <si>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</si>
  <si>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</si>
  <si>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</si>
  <si>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</si>
  <si>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</si>
  <si>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</si>
  <si>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</si>
  <si>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</si>
  <si>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</si>
  <si>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</si>
  <si>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</si>
  <si>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</si>
  <si>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</si>
  <si>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</si>
  <si>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</si>
  <si>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</si>
  <si>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</si>
  <si>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</si>
  <si>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</si>
  <si>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</si>
  <si>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</si>
  <si>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</si>
  <si>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</si>
  <si>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</si>
  <si>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</si>
  <si>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</si>
  <si>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</si>
  <si>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</si>
  <si>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</si>
  <si>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</si>
  <si>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</si>
  <si>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</si>
  <si>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</si>
  <si>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</si>
  <si>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</si>
  <si>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</si>
  <si>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</si>
  <si>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</si>
  <si>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</si>
  <si>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</si>
  <si>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</si>
  <si>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</si>
  <si>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</si>
  <si>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</si>
  <si>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</si>
  <si>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</si>
  <si>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</si>
  <si>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</si>
  <si>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</si>
  <si>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</si>
  <si>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</si>
  <si>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</si>
  <si>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</si>
  <si>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</si>
  <si>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</si>
  <si>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</si>
  <si>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</si>
  <si>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</si>
  <si>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</si>
  <si>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</si>
  <si>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</si>
  <si>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</si>
  <si>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</si>
  <si>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</si>
  <si>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</si>
  <si>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</si>
  <si>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</si>
  <si>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</si>
  <si>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</si>
  <si>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</si>
  <si>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</si>
  <si>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</si>
  <si>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</si>
  <si>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</si>
  <si>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</si>
  <si>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</si>
  <si>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</si>
  <si>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</si>
  <si>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</si>
  <si>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</si>
  <si>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</si>
  <si>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</si>
  <si>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</si>
  <si>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</si>
  <si>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</si>
  <si>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</si>
  <si>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</si>
  <si>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</si>
  <si>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</si>
  <si>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</si>
  <si>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</si>
  <si>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</si>
  <si>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</si>
  <si>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</si>
  <si>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</si>
  <si>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</si>
  <si>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</si>
  <si>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</si>
  <si>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</si>
  <si>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</si>
  <si>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</si>
  <si>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</si>
  <si>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</si>
  <si>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</si>
  <si>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</si>
  <si>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</si>
  <si>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</si>
  <si>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</si>
  <si>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</si>
  <si>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</si>
  <si>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</si>
  <si>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</si>
  <si>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</si>
  <si>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</si>
  <si>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</si>
  <si>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</si>
  <si>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</si>
  <si>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</si>
  <si>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</si>
  <si>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</si>
  <si>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</si>
  <si>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</si>
  <si>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</si>
  <si>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</si>
  <si>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</si>
  <si>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</si>
  <si>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</si>
  <si>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</si>
  <si>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</si>
  <si>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</si>
  <si>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</si>
  <si>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</si>
  <si>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</si>
  <si>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</si>
  <si>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</si>
  <si>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</si>
  <si>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</si>
  <si>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</si>
  <si>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</si>
  <si>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</si>
  <si>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</si>
  <si>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</si>
  <si>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</si>
  <si>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</si>
  <si>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</si>
  <si>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</si>
  <si>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</si>
  <si>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</si>
  <si>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</si>
  <si>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</si>
  <si>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</si>
  <si>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</si>
  <si>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</si>
  <si>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</si>
  <si>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</si>
  <si>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</si>
  <si>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</si>
  <si>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</si>
  <si>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</si>
  <si>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</si>
  <si>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</si>
  <si>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</si>
  <si>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</si>
  <si>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</si>
  <si>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</si>
  <si>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</si>
  <si>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</si>
  <si>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</si>
  <si>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</si>
  <si>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</si>
  <si>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</si>
  <si>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</si>
  <si>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</si>
  <si>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</si>
  <si>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</si>
  <si>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</si>
  <si>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</si>
  <si>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</si>
  <si>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</si>
  <si>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</si>
  <si>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</si>
  <si>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</si>
  <si>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</si>
  <si>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</si>
  <si>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</si>
  <si>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</si>
  <si>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</si>
  <si>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</si>
  <si>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</si>
  <si>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</si>
  <si>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</si>
  <si>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</si>
  <si>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</si>
  <si>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</si>
  <si>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</si>
  <si>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</si>
  <si>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</si>
  <si>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</si>
  <si>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</si>
  <si>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</si>
  <si>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</si>
  <si>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</si>
  <si>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</si>
  <si>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</si>
  <si>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</si>
  <si>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</si>
  <si>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</si>
  <si>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</si>
  <si>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</si>
  <si>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</si>
  <si>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</si>
  <si>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</si>
  <si>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</si>
  <si>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</si>
  <si>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</si>
  <si>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</si>
  <si>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</si>
  <si>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</si>
  <si>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</si>
  <si>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</si>
  <si>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</si>
  <si>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</si>
  <si>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</si>
  <si>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</si>
  <si>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</si>
  <si>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</si>
  <si>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</si>
  <si>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</si>
  <si>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</si>
  <si>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</si>
  <si>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</si>
  <si>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</si>
  <si>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</si>
  <si>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</si>
  <si>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</si>
  <si>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</si>
  <si>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</si>
  <si>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</si>
  <si>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</si>
  <si>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</si>
  <si>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</si>
  <si>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</si>
  <si>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</si>
  <si>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</si>
  <si>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</si>
  <si>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</si>
  <si>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</si>
  <si>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</si>
  <si>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</si>
  <si>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</si>
  <si>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</si>
  <si>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</si>
  <si>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</si>
  <si>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</si>
  <si>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</si>
  <si>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</si>
  <si>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</si>
  <si>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</si>
  <si>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</si>
  <si>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</si>
  <si>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</si>
  <si>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</si>
  <si>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</si>
  <si>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</si>
  <si>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</si>
  <si>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</si>
  <si>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</si>
  <si>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</si>
  <si>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</si>
  <si>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</si>
  <si>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</si>
  <si>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</si>
  <si>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</si>
  <si>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</si>
  <si>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</si>
  <si>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</si>
  <si>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</si>
  <si>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</si>
  <si>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</si>
  <si>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</si>
  <si>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</si>
  <si>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</si>
  <si>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</si>
  <si>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</si>
  <si>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</si>
  <si>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</si>
  <si>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</si>
  <si>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</si>
  <si>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</si>
  <si>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</si>
  <si>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</si>
  <si>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</si>
  <si>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</si>
  <si>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</si>
  <si>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</si>
  <si>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</si>
  <si>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</si>
  <si>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</si>
  <si>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</si>
  <si>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</si>
  <si>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</si>
  <si>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</si>
  <si>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</si>
  <si>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</si>
  <si>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</si>
  <si>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</si>
  <si>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</si>
  <si>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</si>
  <si>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</si>
  <si>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</si>
  <si>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</si>
  <si>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</si>
  <si>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</si>
  <si>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</si>
  <si>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</si>
  <si>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</si>
  <si>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</si>
  <si>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</si>
  <si>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</si>
  <si>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</si>
  <si>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</si>
  <si>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</si>
  <si>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</si>
  <si>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</si>
  <si>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</si>
  <si>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</si>
  <si>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</si>
  <si>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</si>
  <si>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</si>
  <si>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</si>
  <si>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</si>
  <si>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</si>
  <si>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</si>
  <si>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</si>
  <si>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</si>
  <si>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</si>
  <si>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</si>
  <si>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</si>
  <si>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</si>
  <si>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</si>
  <si>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</si>
  <si>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</si>
  <si>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</si>
  <si>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</si>
  <si>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</si>
  <si>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</si>
  <si>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</si>
  <si>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</si>
  <si>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</si>
  <si>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</si>
  <si>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</si>
  <si>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</si>
  <si>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</si>
  <si>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</si>
  <si>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</si>
  <si>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</si>
  <si>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</si>
  <si>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</si>
  <si>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</si>
  <si>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</si>
  <si>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</si>
  <si>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</si>
  <si>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</si>
  <si>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</si>
  <si>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</si>
  <si>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</si>
  <si>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</si>
  <si>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</si>
  <si>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</si>
  <si>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</si>
  <si>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</si>
  <si>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</si>
  <si>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</si>
  <si>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</si>
  <si>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</si>
  <si>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</si>
  <si>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</si>
  <si>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</si>
  <si>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</si>
  <si>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</si>
  <si>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</si>
  <si>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</si>
  <si>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</si>
  <si>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</si>
  <si>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</si>
  <si>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</si>
  <si>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</si>
  <si>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</si>
  <si>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</si>
  <si>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</si>
  <si>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</si>
  <si>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</si>
  <si>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</si>
  <si>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</si>
  <si>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</si>
  <si>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</si>
  <si>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</si>
  <si>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</si>
  <si>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</si>
  <si>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</si>
  <si>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</si>
  <si>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</si>
  <si>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</si>
  <si>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</si>
  <si>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</si>
  <si>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</si>
  <si>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</si>
  <si>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</si>
  <si>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</si>
  <si>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</si>
  <si>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</si>
  <si>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</si>
  <si>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</si>
  <si>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</si>
  <si>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</si>
  <si>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</si>
  <si>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</si>
  <si>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</si>
  <si>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</si>
  <si>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</si>
  <si>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</si>
  <si>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</si>
  <si>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</si>
  <si>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</si>
  <si>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</si>
  <si>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</si>
  <si>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</si>
  <si>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</si>
  <si>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</si>
  <si>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</si>
  <si>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</si>
  <si>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</si>
  <si>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</si>
  <si>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</si>
  <si>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</si>
  <si>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</si>
  <si>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</si>
  <si>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</si>
  <si>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</si>
  <si>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</si>
  <si>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</si>
  <si>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</si>
  <si>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</si>
  <si>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</si>
  <si>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</si>
  <si>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</si>
  <si>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</si>
  <si>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</si>
  <si>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</si>
  <si>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</si>
  <si>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</si>
  <si>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</si>
  <si>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</si>
  <si>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</si>
  <si>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</si>
  <si>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</si>
  <si>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</si>
  <si>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</si>
  <si>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</si>
  <si>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</si>
  <si>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</si>
  <si>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</si>
  <si>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</si>
  <si>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</si>
  <si>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</si>
  <si>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</si>
  <si>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</si>
  <si>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</si>
  <si>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</si>
  <si>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</si>
  <si>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</si>
  <si>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</si>
  <si>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</si>
  <si>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</si>
  <si>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</si>
  <si>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</si>
  <si>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</si>
  <si>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</si>
  <si>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</si>
  <si>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</si>
  <si>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</si>
  <si>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</si>
  <si>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</si>
  <si>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</si>
  <si>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</si>
  <si>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</si>
  <si>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</si>
  <si>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</si>
  <si>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</si>
  <si>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</si>
  <si>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</si>
  <si>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</si>
  <si>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</si>
  <si>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</si>
  <si>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</si>
  <si>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</si>
  <si>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</si>
  <si>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</si>
  <si>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</si>
  <si>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</si>
  <si>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</si>
  <si>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</si>
  <si>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</si>
  <si>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</si>
  <si>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</si>
  <si>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</si>
  <si>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</si>
  <si>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</si>
  <si>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</si>
  <si>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</si>
  <si>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</si>
  <si>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</si>
  <si>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</si>
  <si>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</si>
  <si>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</si>
  <si>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</si>
  <si>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</si>
  <si>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</si>
  <si>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</si>
  <si>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</si>
  <si>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</si>
  <si>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</si>
  <si>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</si>
  <si>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</si>
  <si>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</si>
  <si>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</si>
  <si>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</si>
  <si>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</si>
  <si>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</si>
  <si>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</si>
  <si>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</si>
  <si>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</si>
  <si>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</si>
  <si>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</si>
  <si>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</si>
  <si>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</si>
  <si>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</si>
  <si>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</si>
  <si>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</si>
  <si>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</si>
  <si>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</si>
  <si>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</si>
  <si>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</si>
  <si>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</si>
  <si>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</si>
  <si>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</si>
  <si>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</si>
  <si>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</si>
  <si>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</si>
  <si>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</si>
  <si>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</si>
  <si>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</si>
  <si>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</si>
  <si>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</si>
  <si>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</si>
  <si>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</si>
  <si>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</si>
  <si>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</si>
  <si>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</si>
  <si>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</si>
  <si>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</si>
  <si>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</si>
  <si>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</si>
  <si>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</si>
  <si>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</si>
  <si>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</si>
  <si>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</si>
  <si>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</si>
  <si>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</si>
  <si>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</si>
  <si>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</si>
  <si>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</si>
  <si>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</si>
  <si>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</si>
  <si>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</si>
  <si>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</si>
  <si>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</si>
  <si>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</si>
  <si>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</si>
  <si>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</si>
  <si>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</si>
  <si>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</si>
  <si>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</si>
  <si>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</si>
  <si>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</si>
  <si>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</si>
  <si>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</si>
  <si>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</si>
  <si>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</si>
  <si>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</si>
  <si>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</si>
  <si>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</si>
  <si>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</si>
  <si>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</si>
  <si>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</si>
  <si>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</si>
  <si>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</si>
  <si>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</si>
  <si>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</si>
  <si>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</si>
  <si>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</si>
  <si>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</si>
  <si>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</si>
  <si>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</si>
  <si>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</si>
  <si>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</si>
  <si>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</si>
  <si>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</si>
  <si>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</si>
  <si>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</si>
  <si>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</si>
  <si>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</si>
  <si>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</si>
  <si>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</si>
  <si>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</si>
  <si>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</si>
  <si>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</si>
  <si>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</si>
  <si>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</si>
  <si>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</si>
  <si>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</si>
  <si>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</si>
  <si>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</si>
  <si>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</si>
  <si>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</si>
  <si>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</si>
  <si>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</si>
  <si>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</si>
  <si>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</si>
  <si>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</si>
  <si>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</si>
  <si>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</si>
  <si>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</si>
  <si>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</si>
  <si>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</si>
  <si>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</si>
  <si>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</si>
  <si>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</si>
  <si>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</si>
  <si>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</si>
  <si>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</si>
  <si>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</si>
  <si>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</si>
  <si>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</si>
  <si>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</si>
  <si>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</si>
  <si>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</si>
  <si>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</si>
  <si>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</si>
  <si>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</si>
  <si>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</si>
  <si>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</si>
  <si>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</si>
  <si>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</si>
  <si>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</si>
  <si>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</si>
  <si>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</si>
  <si>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</si>
  <si>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</si>
  <si>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</si>
  <si>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</si>
  <si>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</si>
  <si>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</si>
  <si>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</si>
  <si>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</si>
  <si>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</si>
  <si>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</si>
  <si>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</si>
  <si>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</si>
  <si>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</si>
  <si>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</si>
  <si>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</si>
  <si>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</si>
  <si>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</si>
  <si>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</si>
  <si>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</si>
  <si>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</si>
  <si>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</si>
  <si>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</si>
  <si>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</si>
  <si>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</si>
  <si>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</si>
  <si>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</si>
  <si>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</si>
  <si>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</si>
  <si>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</si>
  <si>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</si>
  <si>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</si>
  <si>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</si>
  <si>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</si>
  <si>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</si>
  <si>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</si>
  <si>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</si>
  <si>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</si>
  <si>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</si>
  <si>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</si>
  <si>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</si>
  <si>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</si>
  <si>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</si>
  <si>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</si>
  <si>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</si>
  <si>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</si>
  <si>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</si>
  <si>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</si>
  <si>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</si>
  <si>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</si>
  <si>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</si>
  <si>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</si>
  <si>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</si>
  <si>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</si>
  <si>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</si>
  <si>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</si>
  <si>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</si>
  <si>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</si>
  <si>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</si>
  <si>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</si>
  <si>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</si>
  <si>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</si>
  <si>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</si>
  <si>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</si>
  <si>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</si>
  <si>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</si>
  <si>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</si>
  <si>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</si>
  <si>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</si>
  <si>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</si>
  <si>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</si>
  <si>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</si>
  <si>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</si>
  <si>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</si>
  <si>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</si>
  <si>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</si>
  <si>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</si>
  <si>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</si>
  <si>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</si>
  <si>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</si>
  <si>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</si>
  <si>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</si>
  <si>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</si>
  <si>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</si>
  <si>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</si>
  <si>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</si>
  <si>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</si>
  <si>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</si>
  <si>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</si>
  <si>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</si>
  <si>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</si>
  <si>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</si>
  <si>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</si>
  <si>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</si>
  <si>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</si>
  <si>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</si>
  <si>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</si>
  <si>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</si>
  <si>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</si>
  <si>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</si>
  <si>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</si>
  <si>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</si>
  <si>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</si>
  <si>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</si>
  <si>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</si>
  <si>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</si>
  <si>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</si>
  <si>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</si>
  <si>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</si>
  <si>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</si>
  <si>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</si>
  <si>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</si>
  <si>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</si>
  <si>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</si>
  <si>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</si>
  <si>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</si>
  <si>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</si>
  <si>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</si>
  <si>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</si>
  <si>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</si>
  <si>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</si>
  <si>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</si>
  <si>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</si>
  <si>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</si>
  <si>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</si>
  <si>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</si>
  <si>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</si>
  <si>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</si>
  <si>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</si>
  <si>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</si>
  <si>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</si>
  <si>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</si>
  <si>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</si>
  <si>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</si>
  <si>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</si>
  <si>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</si>
  <si>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</si>
  <si>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</si>
  <si>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</si>
  <si>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</si>
  <si>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</si>
  <si>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</si>
  <si>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</si>
  <si>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</si>
  <si>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</si>
  <si>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</si>
  <si>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</si>
  <si>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</si>
  <si>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</si>
  <si>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</si>
  <si>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</si>
  <si>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</si>
  <si>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</si>
  <si>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</si>
  <si>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</si>
  <si>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</si>
  <si>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</si>
  <si>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</si>
  <si>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</si>
  <si>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</si>
  <si>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</si>
  <si>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</si>
  <si>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</si>
  <si>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</si>
  <si>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</si>
  <si>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</si>
  <si>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</si>
  <si>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</si>
  <si>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</si>
  <si>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</si>
  <si>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</si>
  <si>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</si>
  <si>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</si>
  <si>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</si>
  <si>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</si>
  <si>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</si>
  <si>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</si>
  <si>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</si>
  <si>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</si>
  <si>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</si>
  <si>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</si>
  <si>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</si>
  <si>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</si>
  <si>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</si>
  <si>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</si>
  <si>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</si>
  <si>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</si>
  <si>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</si>
  <si>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</si>
  <si>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</si>
  <si>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</si>
  <si>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</si>
  <si>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</si>
  <si>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</si>
  <si>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</si>
  <si>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</si>
  <si>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</si>
  <si>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</si>
  <si>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</si>
  <si>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</si>
  <si>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</si>
  <si>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</si>
  <si>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</si>
  <si>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</si>
  <si>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</si>
  <si>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</si>
  <si>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</si>
  <si>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</si>
  <si>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</si>
  <si>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</si>
  <si>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</si>
  <si>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</si>
  <si>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</si>
  <si>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</si>
  <si>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</si>
  <si>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</si>
  <si>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</si>
  <si>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</si>
  <si>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</si>
  <si>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</si>
  <si>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</si>
  <si>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</si>
  <si>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</si>
  <si>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</si>
  <si>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</si>
  <si>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</si>
  <si>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</si>
  <si>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</si>
  <si>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</si>
  <si>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</si>
  <si>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</si>
  <si>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</si>
  <si>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</si>
  <si>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</si>
  <si>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</si>
  <si>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</si>
  <si>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</si>
  <si>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</si>
  <si>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</si>
  <si>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</si>
  <si>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</si>
  <si>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</si>
  <si>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</si>
  <si>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</si>
  <si>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</si>
  <si>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</si>
  <si>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</si>
  <si>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</si>
  <si>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</si>
  <si>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</si>
  <si>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</si>
  <si>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</si>
  <si>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</si>
  <si>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</si>
  <si>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</si>
  <si>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</si>
  <si>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</si>
  <si>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</si>
  <si>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</si>
  <si>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</si>
  <si>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</si>
  <si>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</si>
  <si>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</si>
  <si>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</si>
  <si>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</si>
  <si>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</si>
  <si>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</si>
  <si>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</si>
  <si>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</si>
  <si>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</si>
  <si>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</si>
  <si>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</si>
  <si>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</si>
  <si>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</si>
  <si>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</si>
  <si>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</si>
  <si>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</si>
  <si>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</si>
  <si>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</si>
  <si>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</si>
  <si>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</si>
  <si>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</si>
  <si>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</si>
  <si>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</si>
  <si>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</si>
  <si>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</si>
  <si>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</si>
  <si>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</si>
  <si>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</si>
  <si>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</si>
  <si>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</si>
  <si>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</si>
  <si>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</si>
  <si>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</si>
  <si>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</si>
  <si>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</si>
  <si>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</si>
  <si>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</si>
  <si>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</si>
  <si>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</si>
  <si>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</si>
  <si>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</si>
  <si>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</si>
  <si>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</si>
  <si>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</si>
  <si>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</si>
  <si>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</si>
  <si>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</si>
  <si>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</si>
  <si>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</si>
  <si>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</si>
  <si>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</si>
  <si>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</si>
  <si>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</si>
  <si>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</si>
  <si>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</si>
  <si>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</si>
  <si>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</si>
  <si>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</si>
  <si>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</si>
  <si>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</si>
  <si>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</si>
  <si>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</si>
  <si>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</si>
  <si>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</si>
  <si>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</si>
  <si>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</si>
  <si>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</si>
  <si>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</si>
  <si>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</si>
  <si>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</si>
  <si>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</si>
  <si>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</si>
  <si>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</si>
  <si>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</si>
  <si>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</si>
  <si>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</si>
  <si>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</si>
  <si>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</si>
  <si>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</si>
  <si>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</si>
  <si>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</si>
  <si>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</si>
  <si>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</si>
  <si>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</si>
  <si>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</si>
  <si>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</si>
  <si>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</si>
  <si>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</si>
  <si>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</si>
  <si>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</si>
  <si>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</si>
  <si>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</si>
  <si>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</si>
  <si>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</si>
  <si>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</si>
  <si>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</si>
  <si>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</si>
  <si>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</si>
  <si>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</si>
  <si>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</si>
  <si>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</si>
  <si>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</si>
  <si>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</si>
  <si>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</si>
  <si>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</si>
  <si>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</si>
  <si>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</si>
  <si>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</si>
  <si>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</si>
  <si>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</si>
  <si>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</si>
  <si>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</si>
  <si>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</si>
  <si>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</si>
  <si>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</si>
  <si>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</si>
  <si>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</si>
  <si>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</si>
  <si>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</si>
  <si>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</si>
  <si>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</si>
  <si>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</si>
  <si>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</si>
  <si>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</si>
  <si>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</si>
  <si>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</si>
  <si>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</si>
  <si>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</si>
  <si>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</si>
  <si>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</si>
  <si>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</si>
  <si>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</si>
  <si>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</si>
  <si>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</si>
  <si>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</si>
  <si>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</si>
  <si>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</si>
  <si>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</si>
  <si>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</si>
  <si>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</si>
  <si>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</si>
  <si>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</si>
  <si>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</si>
  <si>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</si>
  <si>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</si>
  <si>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</si>
  <si>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</si>
  <si>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</si>
  <si>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</si>
  <si>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</si>
  <si>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</si>
  <si>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</si>
  <si>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</si>
  <si>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</si>
  <si>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</si>
  <si>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</si>
  <si>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</si>
  <si>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</si>
  <si>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</si>
  <si>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</si>
  <si>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</si>
  <si>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</si>
  <si>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</si>
  <si>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</si>
  <si>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</si>
  <si>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</si>
  <si>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</si>
  <si>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</si>
  <si>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</si>
  <si>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</si>
  <si>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</si>
  <si>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</si>
  <si>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</si>
  <si>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</si>
  <si>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</si>
  <si>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</si>
  <si>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</si>
  <si>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</si>
  <si>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</si>
  <si>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</si>
  <si>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</si>
  <si>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</si>
  <si>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</si>
  <si>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</si>
  <si>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</si>
  <si>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</si>
  <si>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</si>
  <si>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</si>
  <si>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</si>
  <si>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</si>
  <si>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</si>
  <si>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</si>
  <si>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</si>
  <si>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</si>
  <si>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</si>
  <si>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</si>
  <si>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</si>
  <si>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</si>
  <si>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</si>
  <si>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</si>
  <si>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</si>
  <si>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</si>
  <si>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</si>
  <si>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</si>
  <si>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</si>
  <si>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</si>
  <si>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</si>
  <si>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</si>
  <si>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</si>
  <si>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</si>
  <si>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</si>
  <si>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</si>
  <si>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</si>
  <si>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</si>
  <si>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</si>
  <si>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</si>
  <si>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</si>
  <si>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</si>
  <si>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</si>
  <si>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</si>
  <si>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</si>
  <si>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</si>
  <si>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</si>
  <si>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</si>
  <si>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</si>
  <si>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</si>
  <si>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</si>
  <si>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</si>
  <si>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</si>
  <si>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</si>
  <si>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</si>
  <si>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</si>
  <si>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</si>
  <si>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</si>
  <si>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</si>
  <si>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</si>
  <si>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</si>
  <si>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</si>
  <si>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</si>
  <si>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</si>
  <si>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</si>
  <si>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</si>
  <si>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</si>
  <si>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</si>
  <si>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</si>
  <si>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</si>
  <si>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</si>
  <si>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</si>
  <si>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</si>
  <si>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</si>
  <si>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</si>
  <si>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</si>
  <si>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</si>
  <si>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</si>
  <si>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</si>
  <si>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</si>
  <si>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</si>
  <si>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</si>
  <si>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</si>
  <si>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</si>
  <si>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</si>
  <si>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</si>
  <si>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</si>
  <si>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</si>
  <si>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</si>
  <si>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</si>
  <si>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</si>
  <si>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</si>
  <si>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</si>
  <si>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</si>
  <si>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</si>
  <si>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</si>
  <si>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</si>
  <si>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</si>
  <si>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</si>
  <si>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</si>
  <si>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</si>
  <si>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</si>
  <si>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</si>
  <si>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</si>
  <si>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</si>
  <si>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</si>
  <si>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</si>
  <si>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</si>
  <si>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</si>
  <si>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</si>
  <si>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</si>
  <si>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</si>
  <si>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</si>
  <si>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</si>
  <si>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</si>
  <si>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</si>
  <si>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</si>
  <si>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</si>
  <si>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</si>
  <si>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</si>
  <si>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</si>
  <si>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</si>
  <si>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</si>
  <si>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</si>
  <si>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</si>
  <si>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</si>
  <si>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</si>
  <si>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</si>
  <si>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</si>
  <si>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</si>
  <si>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</si>
  <si>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</si>
  <si>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</si>
  <si>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</si>
  <si>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</si>
  <si>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</si>
  <si>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</si>
  <si>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</si>
  <si>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</si>
  <si>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</si>
  <si>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</si>
  <si>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</si>
  <si>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</si>
  <si>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</si>
  <si>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</si>
  <si>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</si>
  <si>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</si>
  <si>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</si>
  <si>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</si>
  <si>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</si>
  <si>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</si>
  <si>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</si>
  <si>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</si>
  <si>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</si>
  <si>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</si>
  <si>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</si>
  <si>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</si>
  <si>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</si>
  <si>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</si>
  <si>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</si>
  <si>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</si>
  <si>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</si>
  <si>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</si>
  <si>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</si>
  <si>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</si>
  <si>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</si>
  <si>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</si>
  <si>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</si>
  <si>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</si>
  <si>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</si>
  <si>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</si>
  <si>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</si>
  <si>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</si>
  <si>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</si>
  <si>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</si>
  <si>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</si>
  <si>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</si>
  <si>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</si>
  <si>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</si>
  <si>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</si>
  <si>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</si>
  <si>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</si>
  <si>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</si>
  <si>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</si>
  <si>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</si>
  <si>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</si>
  <si>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</si>
  <si>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</si>
  <si>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</si>
  <si>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</si>
  <si>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</si>
  <si>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</si>
  <si>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</si>
  <si>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</si>
  <si>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</si>
  <si>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</si>
  <si>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</si>
  <si>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</si>
  <si>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</si>
  <si>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</si>
  <si>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</si>
  <si>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</si>
  <si>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</si>
  <si>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</si>
  <si>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</si>
  <si>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</si>
  <si>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</si>
  <si>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</si>
  <si>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</si>
  <si>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</si>
  <si>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</si>
  <si>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</si>
  <si>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</si>
  <si>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</si>
  <si>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</si>
  <si>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</si>
  <si>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</si>
  <si>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</si>
  <si>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</si>
  <si>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</si>
  <si>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</si>
  <si>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</si>
  <si>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</si>
  <si>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</si>
  <si>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</si>
  <si>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</si>
  <si>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</si>
  <si>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</si>
  <si>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</si>
  <si>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</si>
  <si>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</si>
  <si>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</si>
  <si>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</si>
  <si>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</si>
  <si>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</si>
  <si>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</si>
  <si>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</si>
  <si>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</si>
  <si>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</si>
  <si>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</si>
  <si>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</si>
  <si>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</si>
  <si>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</si>
  <si>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</si>
  <si>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</si>
  <si>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</si>
  <si>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</si>
  <si>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</si>
  <si>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</si>
  <si>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</si>
  <si>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</si>
  <si>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</si>
  <si>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</si>
  <si>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</si>
  <si>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</si>
  <si>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</si>
  <si>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</si>
  <si>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</si>
  <si>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</si>
  <si>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</si>
  <si>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</si>
  <si>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</si>
  <si>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</si>
  <si>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</si>
  <si>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</si>
  <si>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</si>
  <si>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</si>
  <si>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</si>
  <si>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</si>
  <si>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</si>
  <si>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</si>
  <si>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</si>
  <si>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</si>
  <si>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</si>
  <si>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</si>
  <si>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</si>
  <si>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</si>
  <si>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</si>
  <si>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</si>
  <si>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</si>
  <si>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</si>
  <si>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</si>
  <si>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</si>
  <si>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</si>
  <si>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</si>
  <si>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</si>
  <si>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</si>
  <si>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</si>
  <si>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</si>
  <si>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</si>
  <si>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</si>
  <si>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</si>
  <si>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</si>
  <si>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</si>
  <si>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</si>
  <si>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</si>
  <si>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</si>
  <si>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</si>
  <si>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</si>
  <si>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</si>
  <si>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</si>
  <si>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</si>
  <si>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</si>
  <si>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</si>
  <si>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</si>
  <si>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</si>
  <si>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</si>
  <si>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</si>
  <si>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</si>
  <si>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</si>
  <si>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</si>
  <si>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</si>
  <si>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</si>
  <si>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</si>
  <si>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</si>
  <si>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</si>
  <si>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</si>
  <si>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</si>
  <si>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</si>
  <si>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</si>
  <si>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</si>
  <si>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</si>
  <si>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</si>
  <si>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</si>
  <si>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</si>
  <si>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</si>
  <si>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</si>
  <si>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</si>
  <si>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</si>
  <si>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</si>
  <si>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</si>
  <si>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</si>
  <si>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</si>
  <si>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</si>
  <si>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</si>
  <si>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</si>
  <si>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</si>
  <si>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</si>
  <si>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</si>
  <si>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</si>
  <si>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</si>
  <si>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</si>
  <si>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</si>
  <si>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</si>
  <si>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</si>
  <si>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</si>
  <si>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</si>
  <si>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</si>
  <si>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</si>
  <si>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</si>
  <si>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</si>
  <si>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</si>
  <si>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</si>
  <si>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</si>
  <si>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</si>
  <si>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</si>
  <si>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</si>
  <si>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</si>
  <si>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</si>
  <si>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</si>
  <si>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</si>
  <si>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</si>
  <si>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</si>
  <si>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</si>
  <si>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</si>
  <si>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</si>
  <si>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</si>
  <si>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</si>
  <si>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</si>
  <si>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</si>
  <si>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</si>
  <si>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</si>
  <si>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</si>
  <si>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</si>
  <si>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</si>
  <si>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</si>
  <si>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</si>
  <si>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</si>
  <si>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</si>
  <si>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</si>
  <si>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</si>
  <si>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</si>
  <si>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</si>
  <si>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</si>
  <si>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</si>
  <si>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</si>
  <si>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</si>
  <si>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</si>
  <si>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</si>
  <si>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</si>
  <si>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</si>
  <si>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</si>
  <si>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</si>
  <si>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</si>
  <si>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</si>
  <si>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</si>
  <si>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</si>
  <si>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</si>
  <si>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</si>
  <si>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</si>
  <si>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</si>
  <si>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</si>
  <si>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</si>
  <si>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</si>
  <si>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</si>
  <si>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</si>
  <si>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</si>
  <si>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</si>
  <si>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</si>
  <si>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</si>
  <si>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</si>
  <si>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</si>
  <si>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</si>
  <si>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</si>
  <si>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</si>
  <si>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</si>
  <si>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</si>
  <si>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</si>
  <si>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</si>
  <si>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</si>
  <si>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</si>
  <si>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</si>
  <si>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</si>
  <si>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</si>
  <si>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</si>
  <si>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</si>
  <si>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</si>
  <si>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</si>
  <si>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</si>
  <si>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</si>
  <si>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</si>
  <si>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</si>
  <si>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</si>
  <si>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</si>
  <si>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</si>
  <si>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</si>
  <si>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</si>
  <si>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</si>
  <si>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</si>
  <si>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</si>
  <si>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</si>
  <si>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</si>
  <si>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</si>
  <si>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</si>
  <si>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</si>
  <si>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</si>
  <si>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</si>
  <si>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</si>
  <si>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</si>
  <si>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</si>
  <si>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</si>
  <si>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</si>
  <si>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</si>
  <si>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</si>
  <si>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</si>
  <si>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</si>
  <si>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</si>
  <si>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</si>
  <si>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</si>
  <si>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</si>
  <si>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</si>
  <si>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</si>
  <si>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</si>
  <si>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</si>
  <si>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</si>
  <si>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</si>
  <si>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</si>
  <si>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</si>
  <si>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</si>
  <si>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</si>
  <si>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</si>
  <si>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</si>
  <si>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</si>
  <si>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</si>
  <si>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</si>
  <si>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</si>
  <si>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</si>
  <si>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</si>
  <si>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</si>
  <si>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</si>
  <si>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</si>
  <si>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</si>
  <si>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</si>
  <si>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</si>
  <si>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</si>
  <si>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</si>
  <si>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</si>
  <si>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</si>
  <si>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</si>
  <si>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</si>
  <si>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</si>
  <si>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</si>
  <si>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</si>
  <si>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</si>
  <si>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</si>
  <si>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</si>
  <si>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</si>
  <si>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</si>
  <si>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</si>
  <si>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</si>
  <si>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</si>
  <si>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</si>
  <si>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</si>
  <si>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</si>
  <si>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</si>
  <si>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</si>
  <si>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</si>
  <si>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</si>
  <si>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</si>
  <si>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</si>
  <si>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</si>
  <si>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</si>
  <si>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</si>
  <si>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</si>
  <si>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</si>
  <si>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</si>
  <si>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</si>
  <si>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</si>
  <si>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</si>
  <si>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</si>
  <si>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</si>
  <si>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</si>
  <si>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</si>
  <si>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</si>
  <si>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</si>
  <si>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</si>
  <si>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</si>
  <si>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</si>
  <si>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</si>
  <si>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</si>
  <si>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</si>
  <si>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</si>
  <si>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</si>
  <si>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</si>
  <si>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</si>
  <si>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</si>
  <si>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</si>
  <si>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</si>
  <si>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</si>
  <si>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</si>
  <si>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</si>
  <si>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</si>
  <si>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</si>
  <si>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</si>
  <si>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</si>
  <si>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</si>
  <si>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</si>
  <si>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</si>
  <si>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</si>
  <si>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</si>
  <si>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</si>
  <si>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</si>
  <si>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</si>
  <si>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</si>
  <si>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</si>
  <si>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</si>
  <si>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</si>
  <si>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</si>
  <si>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</si>
  <si>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</si>
  <si>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</si>
  <si>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</si>
  <si>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</si>
  <si>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</si>
  <si>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</si>
  <si>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</si>
  <si>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</si>
  <si>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</si>
  <si>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</si>
  <si>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</si>
  <si>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</si>
  <si>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</si>
  <si>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</si>
  <si>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</si>
  <si>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</si>
  <si>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</si>
  <si>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</si>
  <si>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</si>
  <si>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</si>
  <si>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</si>
  <si>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</si>
  <si>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</si>
  <si>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</si>
  <si>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</si>
  <si>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</si>
  <si>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</si>
  <si>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</si>
  <si>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</si>
  <si>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</si>
  <si>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</si>
  <si>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</si>
  <si>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</si>
  <si>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</si>
  <si>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</si>
  <si>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</si>
  <si>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</si>
  <si>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</si>
  <si>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</si>
  <si>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</si>
  <si>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</si>
  <si>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</si>
  <si>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</si>
  <si>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</si>
  <si>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</si>
  <si>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</si>
  <si>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</si>
  <si>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</si>
  <si>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</si>
  <si>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</si>
  <si>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</si>
  <si>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</si>
  <si>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</si>
  <si>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</si>
  <si>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</si>
  <si>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</si>
  <si>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</si>
  <si>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</si>
  <si>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</si>
  <si>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</si>
  <si>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</si>
  <si>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</si>
  <si>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</si>
  <si>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</si>
  <si>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</si>
  <si>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</si>
  <si>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</si>
  <si>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</si>
  <si>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</si>
  <si>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</si>
  <si>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</si>
  <si>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</si>
  <si>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</si>
  <si>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</si>
  <si>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</si>
  <si>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</si>
  <si>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</si>
  <si>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</si>
  <si>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</si>
  <si>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</si>
  <si>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</si>
  <si>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</si>
  <si>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</si>
  <si>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</si>
  <si>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</si>
  <si>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</si>
  <si>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</si>
  <si>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</si>
  <si>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</si>
  <si>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</si>
  <si>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</si>
  <si>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</si>
  <si>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</si>
  <si>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</si>
  <si>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</si>
  <si>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</si>
  <si>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</si>
  <si>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</si>
  <si>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</si>
  <si>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</si>
  <si>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</si>
  <si>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</si>
  <si>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</si>
  <si>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</si>
  <si>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</si>
  <si>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</si>
  <si>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</si>
  <si>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</si>
  <si>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</si>
  <si>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</si>
  <si>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</si>
  <si>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</si>
  <si>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</si>
  <si>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</si>
  <si>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</si>
  <si>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</si>
  <si>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</si>
  <si>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</si>
  <si>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</si>
  <si>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</si>
  <si>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</si>
  <si>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</si>
  <si>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</si>
  <si>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</si>
  <si>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</si>
  <si>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</si>
  <si>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</si>
  <si>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</si>
  <si>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</si>
  <si>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</si>
  <si>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</si>
  <si>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</si>
  <si>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</si>
  <si>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</si>
  <si>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</si>
  <si>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</si>
  <si>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</si>
  <si>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</si>
  <si>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</si>
  <si>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</si>
  <si>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</si>
  <si>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</si>
  <si>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</si>
  <si>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</si>
  <si>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</si>
  <si>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</si>
  <si>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</si>
  <si>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</si>
  <si>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</si>
  <si>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</si>
  <si>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</si>
  <si>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</si>
  <si>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</si>
  <si>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</si>
  <si>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</si>
  <si>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</si>
  <si>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</si>
  <si>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</si>
  <si>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</si>
  <si>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</si>
  <si>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</si>
  <si>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</si>
  <si>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</si>
  <si>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</si>
  <si>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</si>
  <si>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</si>
  <si>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</si>
  <si>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</si>
  <si>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</si>
  <si>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</si>
  <si>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</si>
  <si>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</si>
  <si>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</si>
  <si>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</si>
  <si>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</si>
  <si>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</si>
  <si>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</si>
  <si>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</si>
  <si>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</si>
  <si>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</si>
  <si>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</si>
  <si>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</si>
  <si>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</si>
  <si>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</si>
  <si>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</si>
  <si>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</si>
  <si>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</si>
  <si>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</si>
  <si>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</si>
  <si>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</si>
  <si>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</si>
  <si>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</si>
  <si>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</si>
  <si>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</si>
  <si>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</si>
  <si>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</si>
  <si>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</si>
  <si>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</si>
  <si>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</si>
  <si>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</si>
  <si>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</si>
  <si>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</si>
  <si>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</si>
  <si>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</si>
  <si>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</si>
  <si>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</si>
  <si>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</si>
  <si>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</si>
  <si>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</si>
  <si>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</si>
  <si>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</si>
  <si>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</si>
  <si>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</si>
  <si>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</si>
  <si>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</si>
  <si>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</si>
  <si>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</si>
  <si>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</si>
  <si>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</si>
  <si>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</si>
  <si>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</si>
  <si>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</si>
  <si>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</si>
  <si>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</si>
  <si>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</si>
  <si>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</si>
  <si>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</si>
  <si>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</si>
  <si>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</si>
  <si>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</si>
  <si>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</si>
  <si>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</si>
  <si>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</si>
  <si>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</si>
  <si>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</si>
  <si>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</si>
  <si>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</si>
  <si>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</si>
  <si>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</si>
  <si>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</si>
  <si>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</si>
  <si>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</si>
  <si>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</si>
  <si>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</si>
  <si>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</si>
  <si>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</si>
  <si>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</si>
  <si>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</si>
  <si>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</si>
  <si>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</si>
  <si>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</si>
  <si>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</si>
  <si>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</si>
  <si>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</si>
  <si>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</si>
  <si>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</si>
  <si>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</si>
  <si>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</si>
  <si>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</si>
  <si>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</si>
  <si>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</si>
  <si>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</si>
  <si>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</si>
  <si>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</si>
  <si>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</si>
  <si>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</si>
  <si>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</si>
  <si>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</si>
  <si>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</si>
  <si>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</si>
  <si>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</si>
  <si>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</si>
  <si>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</si>
  <si>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</si>
  <si>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</si>
  <si>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</si>
  <si>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</si>
  <si>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</si>
  <si>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</si>
  <si>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</si>
  <si>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</si>
  <si>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</si>
  <si>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</si>
  <si>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</si>
  <si>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</si>
  <si>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</si>
  <si>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</si>
  <si>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</si>
  <si>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</si>
  <si>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</si>
  <si>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</si>
  <si>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</si>
  <si>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</si>
  <si>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</si>
  <si>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</si>
  <si>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</si>
  <si>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</si>
  <si>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</si>
  <si>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</si>
  <si>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</si>
  <si>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</si>
  <si>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</si>
  <si>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</si>
  <si>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</si>
  <si>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</si>
  <si>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</si>
  <si>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</si>
  <si>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</si>
  <si>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</si>
  <si>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</si>
  <si>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</si>
  <si>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</si>
  <si>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</si>
  <si>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</si>
  <si>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</si>
  <si>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</si>
  <si>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</si>
  <si>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</si>
  <si>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</si>
  <si>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</si>
  <si>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</si>
  <si>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</si>
  <si>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</si>
  <si>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</si>
  <si>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</si>
  <si>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</si>
  <si>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</si>
  <si>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</si>
  <si>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</si>
  <si>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</si>
  <si>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</si>
  <si>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</si>
  <si>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</si>
  <si>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</si>
  <si>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</si>
  <si>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</si>
  <si>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</si>
  <si>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</si>
  <si>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</si>
  <si>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</si>
  <si>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</si>
  <si>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</si>
  <si>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</si>
  <si>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</si>
  <si>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</si>
  <si>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</si>
  <si>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</si>
  <si>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</si>
  <si>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</si>
  <si>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</si>
  <si>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</si>
  <si>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</si>
  <si>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</si>
  <si>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</si>
  <si>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</si>
  <si>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</si>
  <si>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</si>
  <si>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</si>
  <si>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</si>
  <si>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</si>
  <si>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</si>
  <si>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</si>
  <si>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</si>
  <si>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</si>
  <si>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</si>
  <si>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</si>
  <si>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</si>
  <si>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</si>
  <si>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</si>
  <si>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</si>
  <si>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</si>
  <si>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</si>
  <si>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</si>
  <si>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</si>
  <si>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</si>
  <si>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</si>
  <si>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</si>
  <si>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</si>
  <si>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</si>
  <si>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</si>
  <si>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</si>
  <si>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</si>
  <si>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</si>
  <si>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</si>
  <si>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</si>
  <si>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</si>
  <si>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</si>
  <si>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</si>
  <si>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</si>
  <si>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</si>
  <si>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</si>
  <si>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</si>
  <si>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</si>
  <si>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</si>
  <si>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</si>
  <si>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</si>
  <si>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</si>
  <si>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</si>
  <si>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</si>
  <si>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</si>
  <si>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</si>
  <si>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</si>
  <si>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</si>
  <si>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</si>
  <si>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</si>
  <si>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</si>
  <si>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</si>
  <si>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</si>
  <si>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</si>
  <si>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</si>
  <si>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</si>
  <si>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</si>
  <si>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</si>
  <si>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</si>
  <si>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</si>
  <si>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</si>
  <si>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</si>
  <si>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</si>
  <si>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</si>
  <si>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</si>
  <si>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</si>
  <si>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</si>
  <si>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</si>
  <si>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</si>
  <si>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</si>
  <si>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</si>
  <si>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</si>
  <si>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</si>
  <si>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</si>
  <si>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</si>
  <si>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</si>
  <si>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</si>
  <si>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</si>
  <si>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</si>
  <si>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</si>
  <si>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</si>
  <si>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</si>
  <si>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</si>
  <si>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</si>
  <si>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</si>
  <si>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</si>
  <si>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</si>
  <si>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</si>
  <si>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</si>
  <si>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</si>
  <si>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</si>
  <si>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</si>
  <si>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</si>
  <si>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</si>
  <si>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</si>
  <si>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</si>
  <si>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</si>
  <si>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</si>
  <si>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</si>
  <si>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</si>
  <si>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</si>
  <si>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</si>
  <si>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</si>
  <si>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</si>
  <si>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</si>
  <si>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</si>
  <si>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</si>
  <si>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</si>
  <si>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</si>
  <si>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</si>
  <si>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</si>
  <si>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</si>
  <si>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</si>
  <si>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</si>
  <si>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</si>
  <si>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</si>
  <si>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</si>
  <si>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</si>
  <si>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</si>
  <si>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</si>
  <si>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</si>
  <si>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</si>
  <si>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</si>
  <si>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</si>
  <si>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</si>
  <si>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</si>
  <si>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</si>
  <si>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</si>
  <si>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</si>
  <si>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</si>
  <si>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</si>
  <si>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</si>
  <si>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</si>
  <si>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</si>
  <si>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</si>
  <si>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</si>
  <si>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</si>
  <si>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</si>
  <si>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</si>
  <si>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</si>
  <si>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</si>
  <si>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</si>
  <si>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</si>
  <si>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</si>
  <si>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</si>
  <si>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</si>
  <si>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</si>
  <si>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</si>
  <si>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</si>
  <si>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</si>
  <si>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</si>
  <si>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</si>
  <si>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</si>
  <si>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</si>
  <si>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</si>
  <si>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</si>
  <si>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</si>
  <si>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</si>
  <si>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</si>
  <si>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</si>
  <si>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</si>
  <si>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</si>
  <si>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</si>
  <si>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</si>
  <si>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</si>
  <si>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</si>
  <si>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</si>
  <si>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</si>
  <si>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</si>
  <si>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</si>
  <si>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</si>
  <si>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</si>
  <si>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</si>
  <si>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</si>
  <si>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</si>
  <si>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</si>
  <si>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</si>
  <si>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</si>
  <si>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</si>
  <si>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</si>
  <si>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</si>
  <si>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</si>
  <si>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</si>
  <si>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</si>
  <si>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</si>
  <si>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</si>
  <si>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</si>
  <si>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</si>
  <si>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</si>
  <si>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</si>
  <si>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</si>
  <si>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</si>
  <si>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</si>
  <si>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</si>
  <si>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</si>
  <si>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</si>
  <si>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</si>
  <si>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</si>
  <si>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</si>
  <si>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</si>
  <si>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</si>
  <si>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</si>
  <si>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</si>
  <si>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</si>
  <si>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</si>
  <si>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</si>
  <si>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</si>
  <si>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</si>
  <si>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</si>
  <si>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</si>
  <si>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</si>
  <si>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</si>
  <si>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</si>
  <si>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</si>
  <si>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</si>
  <si>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</si>
  <si>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</si>
  <si>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</si>
  <si>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</si>
  <si>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</si>
  <si>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</si>
  <si>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</si>
  <si>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</si>
  <si>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</si>
  <si>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</si>
  <si>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</si>
  <si>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</si>
  <si>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</si>
  <si>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</si>
  <si>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</si>
  <si>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</si>
  <si>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</si>
  <si>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</si>
  <si>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</si>
  <si>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</si>
  <si>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</si>
  <si>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</si>
  <si>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</si>
  <si>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</si>
  <si>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</si>
  <si>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</si>
  <si>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</si>
  <si>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</si>
  <si>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</si>
  <si>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</si>
  <si>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</si>
  <si>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</si>
  <si>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</si>
  <si>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</si>
  <si>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</si>
  <si>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</si>
  <si>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</si>
  <si>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</si>
  <si>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</si>
  <si>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</si>
  <si>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</si>
  <si>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</si>
  <si>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</si>
  <si>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</si>
  <si>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</si>
  <si>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</si>
  <si>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</si>
  <si>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</si>
  <si>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</si>
  <si>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</si>
  <si>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</si>
  <si>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</si>
  <si>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</si>
  <si>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</si>
  <si>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</si>
  <si>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</si>
  <si>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</si>
  <si>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</si>
  <si>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</si>
  <si>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</si>
  <si>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</si>
  <si>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</si>
  <si>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</si>
  <si>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</si>
  <si>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</si>
  <si>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</si>
  <si>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</si>
  <si>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</si>
  <si>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</si>
  <si>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</si>
  <si>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</si>
  <si>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</si>
  <si>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</si>
  <si>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</si>
  <si>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</si>
  <si>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</si>
  <si>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</si>
  <si>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</si>
  <si>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</si>
  <si>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</si>
  <si>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</si>
  <si>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</si>
  <si>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</si>
  <si>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</si>
  <si>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</si>
  <si>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</si>
  <si>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</si>
  <si>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</si>
  <si>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</si>
  <si>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</si>
  <si>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</si>
  <si>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</si>
  <si>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</si>
  <si>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</si>
  <si>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</si>
  <si>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</si>
  <si>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</si>
  <si>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</si>
  <si>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</si>
  <si>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</si>
  <si>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</si>
  <si>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</si>
  <si>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</si>
  <si>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</si>
  <si>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</si>
  <si>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</si>
  <si>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</si>
  <si>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</si>
  <si>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</si>
  <si>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</si>
  <si>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</si>
  <si>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</si>
  <si>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</si>
  <si>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</si>
  <si>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</si>
  <si>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</si>
  <si>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</si>
  <si>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</si>
  <si>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</si>
  <si>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</si>
  <si>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</si>
  <si>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</si>
  <si>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</si>
  <si>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</si>
  <si>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</si>
  <si>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</si>
  <si>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</si>
  <si>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</si>
  <si>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</si>
  <si>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</si>
  <si>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</si>
  <si>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</si>
  <si>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</si>
  <si>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</si>
  <si>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</si>
  <si>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</si>
  <si>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</si>
  <si>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</si>
  <si>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</si>
  <si>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</si>
  <si>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</si>
  <si>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</si>
  <si>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</si>
  <si>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</si>
  <si>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</si>
  <si>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</si>
  <si>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</si>
  <si>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</si>
  <si>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</si>
  <si>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</si>
  <si>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</si>
  <si>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</si>
  <si>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</si>
  <si>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</si>
  <si>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</si>
  <si>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</si>
  <si>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</si>
  <si>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</si>
  <si>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</si>
  <si>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</si>
  <si>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</si>
  <si>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</si>
  <si>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</si>
  <si>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</si>
  <si>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</si>
  <si>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</si>
  <si>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</si>
  <si>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</si>
  <si>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</si>
  <si>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</si>
  <si>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</si>
  <si>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</si>
  <si>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</si>
  <si>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</si>
  <si>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</si>
  <si>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</si>
  <si>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</si>
  <si>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</si>
  <si>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</si>
  <si>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</si>
  <si>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</si>
  <si>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</si>
  <si>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</si>
  <si>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</si>
  <si>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</si>
  <si>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</si>
  <si>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</si>
  <si>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</si>
  <si>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</si>
  <si>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</si>
  <si>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</si>
  <si>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</si>
  <si>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</si>
  <si>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</si>
  <si>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</si>
  <si>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</si>
  <si>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</si>
  <si>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</si>
  <si>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</si>
  <si>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</si>
  <si>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</si>
  <si>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</si>
  <si>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</si>
  <si>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</si>
  <si>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</si>
  <si>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</si>
  <si>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</si>
  <si>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</si>
  <si>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</si>
  <si>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</si>
  <si>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</si>
  <si>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</si>
  <si>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</si>
  <si>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</si>
  <si>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</si>
  <si>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</si>
  <si>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</si>
  <si>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</si>
  <si>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</si>
  <si>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</si>
  <si>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</si>
  <si>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</si>
  <si>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</si>
  <si>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</si>
  <si>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</si>
  <si>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</si>
  <si>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</si>
  <si>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</si>
  <si>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</si>
  <si>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</si>
  <si>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</si>
  <si>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</si>
  <si>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</si>
  <si>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</si>
  <si>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</si>
  <si>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</si>
  <si>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</si>
  <si>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</si>
  <si>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</si>
  <si>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</si>
  <si>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</si>
  <si>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</si>
  <si>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</si>
  <si>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</si>
  <si>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</si>
  <si>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</si>
  <si>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</si>
  <si>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</si>
  <si>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</si>
  <si>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</si>
  <si>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</si>
  <si>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</si>
  <si>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</si>
  <si>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</si>
  <si>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</si>
  <si>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</si>
  <si>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</si>
  <si>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</si>
  <si>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</si>
  <si>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</si>
  <si>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</si>
  <si>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</si>
  <si>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</si>
  <si>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</si>
  <si>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</si>
  <si>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</si>
  <si>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</si>
  <si>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</si>
  <si>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</si>
  <si>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</si>
  <si>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</si>
  <si>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</si>
  <si>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</si>
  <si>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</si>
  <si>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</si>
  <si>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</si>
  <si>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</si>
  <si>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</si>
  <si>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</si>
  <si>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</si>
  <si>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</si>
  <si>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</si>
  <si>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</si>
  <si>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</si>
  <si>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</si>
  <si>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</si>
  <si>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</si>
  <si>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</si>
  <si>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</si>
  <si>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</si>
  <si>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</si>
  <si>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</si>
  <si>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</si>
  <si>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</si>
  <si>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</si>
  <si>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</si>
  <si>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</si>
  <si>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</si>
  <si>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</si>
  <si>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</si>
  <si>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</si>
  <si>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</si>
  <si>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</si>
  <si>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</si>
  <si>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</si>
  <si>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</si>
  <si>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</si>
  <si>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</si>
  <si>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</si>
  <si>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</si>
  <si>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</si>
  <si>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</si>
  <si>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</si>
  <si>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</si>
  <si>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</si>
  <si>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</si>
  <si>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</si>
  <si>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</si>
  <si>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</si>
  <si>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</si>
  <si>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</si>
  <si>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</si>
  <si>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</si>
  <si>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</si>
  <si>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</si>
  <si>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</si>
  <si>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</si>
  <si>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</si>
  <si>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</si>
  <si>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</si>
  <si>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</si>
  <si>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</si>
  <si>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</si>
  <si>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</si>
  <si>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</si>
  <si>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</si>
  <si>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</si>
  <si>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</si>
  <si>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</si>
  <si>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</si>
  <si>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</si>
  <si>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</si>
  <si>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</si>
  <si>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</si>
  <si>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</si>
  <si>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</si>
  <si>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</si>
  <si>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</si>
  <si>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</si>
  <si>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</si>
  <si>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</si>
  <si>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</si>
  <si>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</si>
  <si>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</si>
  <si>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</si>
  <si>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</si>
  <si>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</si>
  <si>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</si>
  <si>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</si>
  <si>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</si>
  <si>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</si>
  <si>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</si>
  <si>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</si>
  <si>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</si>
  <si>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</si>
  <si>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</si>
  <si>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</si>
  <si>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</si>
  <si>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</si>
  <si>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</si>
  <si>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</si>
  <si>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</si>
  <si>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</si>
  <si>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</si>
  <si>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</si>
  <si>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</si>
  <si>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</si>
  <si>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</si>
  <si>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</si>
  <si>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</si>
  <si>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</si>
  <si>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</si>
  <si>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</si>
  <si>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</si>
  <si>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</si>
  <si>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</si>
  <si>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</si>
  <si>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</si>
  <si>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</si>
  <si>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</si>
  <si>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</si>
  <si>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</si>
  <si>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</si>
  <si>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</si>
  <si>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</si>
  <si>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</si>
  <si>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</si>
  <si>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</si>
  <si>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</si>
  <si>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</si>
  <si>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</si>
  <si>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</si>
  <si>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</si>
  <si>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</si>
  <si>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</si>
  <si>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</si>
  <si>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</si>
  <si>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</si>
  <si>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</si>
  <si>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</si>
  <si>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</si>
  <si>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</si>
  <si>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</si>
  <si>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</si>
  <si>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</si>
  <si>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</si>
  <si>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</si>
  <si>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</si>
  <si>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</si>
  <si>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</si>
  <si>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</si>
  <si>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</si>
  <si>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</si>
  <si>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</si>
  <si>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</si>
  <si>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</si>
  <si>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</si>
  <si>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</si>
  <si>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</si>
  <si>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</si>
  <si>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</si>
  <si>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</si>
  <si>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</si>
  <si>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</si>
  <si>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</si>
  <si>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</si>
  <si>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</si>
  <si>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</si>
  <si>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</si>
  <si>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</si>
  <si>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</si>
  <si>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</si>
  <si>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</si>
  <si>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</si>
  <si>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</si>
  <si>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</si>
  <si>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</si>
  <si>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</si>
  <si>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</si>
  <si>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</si>
  <si>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</si>
  <si>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</si>
  <si>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</si>
  <si>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</si>
  <si>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</si>
  <si>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</si>
  <si>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</si>
  <si>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</si>
  <si>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</si>
  <si>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</si>
  <si>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</si>
  <si>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</si>
  <si>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</si>
  <si>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</si>
  <si>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</si>
  <si>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</si>
  <si>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</si>
  <si>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</si>
  <si>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</si>
  <si>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</si>
  <si>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</si>
  <si>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</si>
  <si>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</si>
  <si>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</si>
  <si>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</si>
  <si>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</si>
  <si>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</si>
  <si>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</si>
  <si>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</si>
  <si>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</si>
  <si>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</si>
  <si>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</si>
  <si>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</si>
  <si>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</si>
  <si>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</si>
  <si>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</si>
  <si>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</si>
  <si>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</si>
  <si>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</si>
  <si>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</si>
  <si>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</si>
  <si>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</si>
  <si>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</si>
  <si>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</si>
  <si>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</si>
  <si>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</si>
  <si>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</si>
  <si>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</si>
  <si>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</si>
  <si>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</si>
  <si>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</si>
  <si>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</si>
  <si>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</si>
  <si>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</si>
  <si>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</si>
  <si>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</si>
  <si>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</si>
  <si>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</si>
  <si>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</si>
  <si>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</si>
  <si>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</si>
  <si>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</si>
  <si>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</si>
  <si>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</si>
  <si>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</si>
  <si>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</si>
  <si>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</si>
  <si>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</si>
  <si>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</si>
  <si>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</si>
  <si>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</si>
  <si>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</si>
  <si>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</si>
  <si>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</si>
  <si>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</si>
  <si>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</si>
  <si>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</si>
  <si>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</si>
  <si>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</si>
  <si>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</si>
  <si>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</si>
  <si>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</si>
  <si>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</si>
  <si>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</si>
  <si>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</si>
  <si>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</si>
  <si>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</si>
  <si>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</si>
  <si>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</si>
  <si>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</si>
  <si>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</si>
  <si>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</si>
  <si>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</si>
  <si>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</si>
  <si>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</si>
  <si>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</si>
  <si>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</si>
  <si>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</si>
  <si>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</si>
  <si>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</si>
  <si>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</si>
  <si>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</si>
  <si>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</si>
  <si>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</si>
  <si>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</si>
  <si>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</si>
  <si>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</si>
  <si>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</si>
  <si>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</si>
  <si>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</si>
  <si>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</si>
  <si>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</si>
  <si>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</si>
  <si>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</si>
  <si>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</si>
  <si>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</si>
  <si>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</si>
  <si>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</si>
  <si>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</si>
  <si>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</si>
  <si>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</si>
  <si>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</si>
  <si>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</si>
  <si>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</si>
  <si>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</si>
  <si>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</si>
  <si>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</si>
  <si>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</si>
  <si>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</si>
  <si>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</si>
  <si>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</si>
  <si>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</si>
  <si>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</si>
  <si>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</si>
  <si>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</si>
  <si>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</si>
  <si>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</si>
  <si>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</si>
  <si>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</si>
  <si>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</si>
  <si>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</si>
  <si>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</si>
  <si>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</si>
  <si>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</si>
  <si>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</si>
  <si>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</si>
  <si>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</si>
  <si>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</si>
  <si>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</si>
  <si>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</si>
  <si>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</si>
  <si>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</si>
  <si>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</si>
  <si>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</si>
  <si>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</si>
  <si>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</si>
  <si>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</si>
  <si>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</si>
  <si>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</si>
  <si>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</si>
  <si>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</si>
  <si>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</si>
  <si>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</si>
  <si>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</si>
  <si>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</si>
  <si>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</si>
  <si>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</si>
  <si>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</si>
  <si>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</si>
  <si>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</si>
  <si>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</si>
  <si>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</si>
  <si>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</si>
  <si>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</si>
  <si>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</si>
  <si>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</si>
  <si>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</si>
  <si>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</si>
  <si>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</si>
  <si>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</si>
  <si>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</si>
  <si>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</si>
  <si>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</si>
  <si>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</si>
  <si>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</si>
  <si>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</si>
  <si>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</si>
  <si>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</si>
  <si>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</si>
  <si>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</si>
  <si>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</si>
  <si>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</si>
  <si>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</si>
  <si>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</si>
  <si>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</si>
  <si>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</si>
  <si>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</si>
  <si>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</si>
  <si>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</si>
  <si>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</si>
  <si>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</si>
  <si>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</si>
  <si>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</si>
  <si>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</si>
  <si>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</si>
  <si>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</si>
  <si>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</si>
  <si>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</si>
  <si>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</si>
  <si>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</si>
  <si>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</si>
  <si>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</si>
  <si>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</si>
  <si>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</si>
  <si>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</si>
  <si>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</si>
  <si>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</si>
  <si>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</si>
  <si>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</si>
  <si>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</si>
  <si>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</si>
  <si>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</si>
  <si>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</si>
  <si>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</si>
  <si>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</si>
  <si>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</si>
  <si>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</si>
  <si>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</si>
  <si>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</si>
  <si>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</si>
  <si>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</si>
  <si>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</si>
  <si>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</si>
  <si>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</si>
  <si>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</si>
  <si>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</si>
  <si>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</si>
  <si>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</si>
  <si>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</si>
  <si>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</si>
  <si>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</si>
  <si>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</si>
  <si>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</si>
  <si>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</si>
  <si>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</si>
  <si>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</si>
  <si>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</si>
  <si>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</si>
  <si>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</si>
  <si>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</si>
  <si>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</si>
  <si>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</si>
  <si>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</si>
  <si>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</si>
  <si>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</si>
  <si>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</si>
  <si>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</si>
  <si>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</si>
  <si>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</si>
  <si>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</si>
  <si>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</si>
  <si>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</si>
  <si>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</si>
  <si>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</si>
  <si>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</si>
  <si>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</si>
  <si>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</si>
  <si>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</si>
  <si>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</si>
  <si>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</si>
  <si>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</si>
  <si>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</si>
  <si>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</si>
  <si>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</si>
  <si>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</si>
  <si>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</si>
  <si>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</si>
  <si>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</si>
  <si>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</si>
  <si>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</si>
  <si>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</si>
  <si>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</si>
  <si>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</si>
  <si>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</si>
  <si>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</si>
  <si>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</si>
  <si>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</si>
  <si>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</si>
  <si>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</si>
  <si>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</si>
  <si>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</si>
  <si>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</si>
  <si>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</si>
  <si>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</si>
  <si>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</si>
  <si>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</si>
  <si>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</si>
  <si>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</si>
  <si>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</si>
  <si>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</si>
  <si>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</si>
  <si>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</si>
  <si>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</si>
  <si>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</si>
  <si>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</si>
  <si>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</si>
  <si>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</si>
  <si>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</si>
  <si>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</si>
  <si>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</si>
  <si>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</si>
  <si>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</si>
  <si>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</si>
  <si>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</si>
  <si>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</si>
  <si>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</si>
  <si>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</si>
  <si>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</si>
  <si>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</si>
  <si>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</si>
  <si>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</si>
  <si>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</si>
  <si>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</si>
  <si>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</si>
  <si>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</si>
  <si>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</si>
  <si>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</si>
  <si>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</si>
  <si>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</si>
  <si>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</si>
  <si>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</si>
  <si>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</si>
  <si>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</si>
  <si>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</si>
  <si>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</si>
  <si>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</si>
  <si>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</si>
  <si>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</si>
  <si>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</si>
  <si>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</si>
  <si>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</si>
  <si>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</si>
  <si>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</si>
  <si>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</si>
  <si>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</si>
  <si>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</si>
  <si>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</si>
  <si>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</si>
  <si>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</si>
  <si>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</si>
  <si>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</si>
  <si>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</si>
  <si>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</si>
  <si>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</si>
  <si>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</si>
  <si>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</si>
  <si>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</si>
  <si>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</si>
  <si>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</si>
  <si>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</si>
  <si>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</si>
  <si>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</si>
  <si>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</si>
  <si>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</si>
  <si>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</si>
  <si>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</si>
  <si>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</si>
  <si>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</si>
  <si>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</si>
  <si>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</si>
  <si>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</si>
  <si>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</si>
  <si>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</si>
  <si>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</si>
  <si>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</si>
  <si>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</si>
  <si>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</si>
  <si>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</si>
  <si>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</si>
  <si>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</si>
  <si>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</si>
  <si>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</si>
  <si>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</si>
  <si>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</si>
  <si>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</si>
  <si>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</si>
  <si>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</si>
  <si>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</si>
  <si>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</si>
  <si>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</si>
  <si>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</si>
  <si>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</si>
  <si>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</si>
  <si>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</si>
  <si>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</si>
  <si>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</si>
  <si>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</si>
  <si>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</si>
  <si>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</si>
  <si>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</si>
  <si>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</si>
  <si>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</si>
  <si>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</si>
  <si>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</si>
  <si>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</si>
  <si>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</si>
  <si>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</si>
  <si>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</si>
  <si>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</si>
  <si>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</si>
  <si>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</si>
  <si>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</si>
  <si>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</si>
  <si>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</si>
  <si>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</si>
  <si>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</si>
  <si>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</si>
  <si>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</si>
  <si>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</si>
  <si>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</si>
  <si>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</si>
  <si>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</si>
  <si>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</si>
  <si>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</si>
  <si>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</si>
  <si>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</si>
  <si>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</si>
  <si>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</si>
  <si>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</si>
  <si>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</si>
  <si>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</si>
  <si>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</si>
  <si>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</si>
  <si>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</si>
  <si>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</si>
  <si>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</si>
  <si>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</si>
  <si>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</si>
  <si>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</si>
  <si>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</si>
  <si>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</si>
  <si>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</si>
  <si>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</si>
  <si>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</si>
  <si>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</si>
  <si>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</si>
  <si>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</si>
  <si>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</si>
  <si>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</si>
  <si>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</si>
  <si>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</si>
  <si>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</si>
  <si>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</si>
  <si>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</si>
  <si>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</si>
  <si>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</si>
  <si>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</si>
  <si>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</si>
  <si>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</si>
  <si>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</si>
  <si>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</si>
  <si>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</si>
  <si>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</si>
  <si>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</si>
  <si>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</si>
  <si>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</si>
  <si>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</si>
  <si>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</si>
  <si>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</si>
  <si>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</si>
  <si>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</si>
  <si>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</si>
  <si>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</si>
  <si>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</si>
  <si>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</si>
  <si>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</si>
  <si>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</si>
  <si>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</si>
  <si>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</si>
  <si>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</si>
  <si>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</si>
  <si>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</si>
  <si>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</si>
  <si>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</si>
  <si>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</si>
  <si>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</si>
  <si>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</si>
  <si>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</si>
  <si>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</si>
  <si>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</si>
  <si>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</si>
  <si>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</si>
  <si>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</si>
  <si>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</si>
  <si>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</si>
  <si>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</si>
  <si>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</si>
  <si>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</si>
  <si>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</si>
  <si>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</si>
  <si>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</si>
  <si>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</si>
  <si>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</si>
  <si>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</si>
  <si>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</si>
  <si>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</si>
  <si>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</si>
  <si>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</si>
  <si>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</si>
  <si>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</si>
  <si>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</si>
  <si>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</si>
  <si>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</si>
  <si>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</si>
  <si>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</si>
  <si>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</si>
  <si>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</si>
  <si>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</si>
  <si>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</si>
  <si>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</si>
  <si>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</si>
  <si>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</si>
  <si>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</si>
  <si>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</si>
  <si>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</si>
  <si>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</si>
  <si>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</si>
  <si>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</si>
  <si>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</si>
  <si>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</si>
  <si>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</si>
  <si>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</si>
  <si>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</si>
  <si>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</si>
  <si>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</si>
  <si>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</si>
  <si>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</si>
  <si>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</si>
  <si>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</si>
  <si>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</si>
  <si>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</si>
  <si>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</si>
  <si>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</si>
  <si>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</si>
  <si>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</si>
  <si>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</si>
  <si>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</si>
  <si>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</si>
  <si>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</si>
  <si>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</si>
  <si>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</si>
  <si>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</si>
  <si>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</si>
  <si>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</si>
  <si>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</si>
  <si>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</si>
  <si>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</si>
  <si>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</si>
  <si>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</si>
  <si>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</si>
  <si>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</si>
  <si>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</si>
  <si>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</si>
  <si>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</si>
  <si>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</si>
  <si>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</si>
  <si>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</si>
  <si>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</si>
  <si>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</si>
  <si>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</si>
  <si>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</si>
  <si>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</si>
  <si>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</si>
  <si>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</si>
  <si>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</si>
  <si>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</si>
  <si>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</si>
  <si>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</si>
  <si>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</si>
  <si>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</si>
  <si>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</si>
  <si>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</si>
  <si>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</si>
  <si>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</si>
  <si>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</si>
  <si>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</si>
  <si>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</si>
  <si>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</si>
  <si>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</si>
  <si>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</si>
  <si>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</si>
  <si>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</si>
  <si>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</si>
  <si>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</si>
  <si>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</si>
  <si>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</si>
  <si>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</si>
  <si>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</si>
  <si>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</si>
  <si>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</si>
  <si>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</si>
  <si>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</si>
  <si>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</si>
  <si>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</si>
  <si>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</si>
  <si>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</si>
  <si>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</si>
  <si>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</si>
  <si>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</si>
  <si>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</si>
  <si>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</si>
  <si>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</si>
  <si>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</si>
  <si>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</si>
  <si>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</si>
  <si>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</si>
  <si>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</si>
  <si>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</si>
  <si>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</si>
  <si>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</si>
  <si>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</si>
  <si>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</si>
  <si>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</si>
  <si>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</si>
  <si>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</si>
  <si>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</si>
  <si>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</si>
  <si>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</si>
  <si>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</si>
  <si>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</si>
  <si>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</si>
  <si>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</si>
  <si>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</si>
  <si>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</si>
  <si>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</si>
  <si>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</si>
  <si>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</si>
  <si>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</si>
  <si>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</si>
  <si>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</si>
  <si>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</si>
  <si>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</si>
  <si>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</si>
  <si>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</si>
  <si>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</si>
  <si>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</si>
  <si>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</si>
  <si>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</si>
  <si>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</si>
  <si>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</si>
  <si>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</si>
  <si>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</si>
  <si>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</si>
  <si>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</si>
  <si>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</si>
  <si>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</si>
  <si>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</si>
  <si>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</si>
  <si>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</si>
  <si>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</si>
  <si>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</si>
  <si>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</si>
  <si>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</si>
  <si>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</si>
  <si>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</si>
  <si>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</si>
  <si>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</si>
  <si>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</si>
  <si>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</si>
  <si>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</si>
  <si>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</si>
  <si>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</si>
  <si>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</si>
  <si>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</si>
  <si>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</si>
  <si>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</si>
  <si>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</si>
  <si>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</si>
  <si>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</si>
  <si>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</si>
  <si>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</si>
  <si>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</si>
  <si>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</si>
  <si>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</si>
  <si>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</si>
  <si>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</si>
  <si>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</si>
  <si>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</si>
  <si>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</si>
  <si>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</si>
  <si>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</si>
  <si>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</si>
  <si>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</si>
  <si>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</si>
  <si>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</si>
  <si>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</si>
  <si>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</si>
  <si>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</si>
  <si>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</si>
  <si>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</si>
  <si>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</si>
  <si>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</si>
  <si>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</si>
  <si>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</si>
  <si>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</si>
  <si>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</si>
  <si>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</si>
  <si>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</si>
  <si>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</si>
  <si>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</si>
  <si>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</si>
  <si>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</si>
  <si>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</si>
  <si>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</si>
  <si>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</si>
  <si>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</si>
  <si>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</si>
  <si>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</si>
  <si>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</si>
  <si>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</si>
  <si>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</si>
  <si>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</si>
  <si>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</si>
  <si>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</si>
  <si>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</si>
  <si>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</si>
  <si>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</si>
  <si>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</si>
  <si>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</si>
  <si>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</si>
  <si>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</si>
  <si>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</si>
  <si>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</si>
  <si>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</si>
  <si>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</si>
  <si>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</si>
  <si>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</si>
  <si>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</si>
  <si>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</si>
  <si>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</si>
  <si>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</si>
  <si>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</si>
  <si>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</si>
  <si>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</si>
  <si>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</si>
  <si>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</si>
  <si>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</si>
  <si>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</si>
  <si>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</si>
  <si>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</si>
  <si>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</si>
  <si>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</si>
  <si>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</si>
  <si>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</si>
  <si>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</si>
  <si>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</si>
  <si>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</si>
  <si>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</si>
  <si>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</si>
  <si>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</si>
  <si>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</si>
  <si>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</si>
  <si>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</si>
  <si>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</si>
  <si>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</si>
  <si>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</si>
  <si>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</si>
  <si>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</si>
  <si>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</si>
  <si>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</si>
  <si>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</si>
  <si>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</si>
  <si>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</si>
  <si>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</si>
  <si>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</si>
  <si>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</si>
  <si>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</si>
  <si>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</si>
  <si>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</si>
  <si>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</si>
  <si>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</si>
  <si>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</si>
  <si>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</si>
  <si>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</si>
  <si>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</si>
  <si>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</si>
  <si>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</si>
  <si>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</si>
  <si>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</si>
  <si>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</si>
  <si>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</si>
  <si>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</si>
  <si>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</si>
  <si>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</si>
  <si>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</si>
  <si>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</si>
  <si>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</si>
  <si>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</si>
  <si>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</si>
  <si>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</si>
  <si>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</si>
  <si>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</si>
  <si>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</si>
  <si>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</si>
  <si>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</si>
  <si>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</si>
  <si>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</si>
  <si>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</si>
  <si>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</si>
  <si>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</si>
  <si>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</si>
  <si>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</si>
  <si>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</si>
  <si>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</si>
  <si>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</si>
  <si>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</si>
  <si>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</si>
  <si>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</si>
  <si>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</si>
  <si>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</si>
  <si>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</si>
  <si>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</si>
  <si>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</si>
  <si>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</si>
  <si>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</si>
  <si>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</si>
  <si>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</si>
  <si>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</si>
  <si>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</si>
  <si>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</si>
  <si>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</si>
  <si>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</si>
  <si>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</si>
  <si>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</si>
  <si>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</si>
  <si>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</si>
  <si>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</si>
  <si>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</si>
  <si>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</si>
  <si>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</si>
  <si>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</si>
  <si>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</si>
  <si>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</si>
  <si>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</si>
  <si>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</si>
  <si>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</si>
  <si>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</si>
  <si>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</si>
  <si>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</si>
  <si>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</si>
  <si>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</si>
  <si>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</si>
  <si>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</si>
  <si>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</si>
  <si>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</si>
  <si>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</si>
  <si>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</si>
  <si>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</si>
  <si>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</si>
  <si>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</si>
  <si>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</si>
  <si>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</si>
  <si>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</si>
  <si>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</si>
  <si>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</si>
  <si>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</si>
  <si>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</si>
  <si>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</si>
  <si>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</si>
  <si>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</si>
  <si>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</si>
  <si>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</si>
  <si>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</si>
  <si>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</si>
  <si>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</si>
  <si>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</si>
  <si>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</si>
  <si>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</si>
  <si>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</si>
  <si>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</si>
  <si>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</si>
  <si>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</si>
  <si>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</si>
  <si>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</si>
  <si>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</si>
  <si>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</si>
  <si>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</si>
  <si>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</si>
  <si>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</si>
  <si>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</si>
  <si>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</si>
  <si>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</si>
  <si>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</si>
  <si>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</si>
  <si>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</si>
  <si>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</si>
  <si>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</si>
  <si>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</si>
  <si>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</si>
  <si>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</si>
  <si>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</si>
  <si>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</si>
  <si>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</si>
  <si>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</si>
  <si>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</si>
  <si>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</si>
  <si>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</si>
  <si>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</si>
  <si>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</si>
  <si>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</si>
  <si>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</si>
  <si>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</si>
  <si>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</si>
  <si>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</si>
  <si>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</si>
  <si>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</si>
  <si>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</si>
  <si>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</si>
  <si>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</si>
  <si>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</si>
  <si>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</si>
  <si>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</si>
  <si>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</si>
  <si>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</si>
  <si>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</si>
  <si>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</si>
  <si>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</si>
  <si>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</si>
  <si>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</si>
  <si>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</si>
  <si>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</si>
  <si>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</si>
  <si>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</si>
  <si>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</si>
  <si>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</si>
  <si>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</si>
  <si>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</si>
  <si>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</si>
  <si>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</si>
  <si>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</si>
  <si>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</si>
  <si>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</si>
  <si>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</si>
  <si>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</si>
  <si>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</si>
  <si>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</si>
  <si>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</si>
  <si>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</si>
  <si>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</si>
  <si>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</si>
  <si>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</si>
  <si>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</si>
  <si>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</si>
  <si>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</si>
  <si>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</si>
  <si>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</si>
  <si>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</si>
  <si>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</si>
  <si>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</si>
  <si>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</si>
  <si>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</si>
  <si>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</si>
  <si>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</si>
  <si>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</si>
  <si>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</si>
  <si>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</si>
  <si>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</si>
  <si>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</si>
  <si>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</si>
  <si>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</si>
  <si>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</si>
  <si>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</si>
  <si>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</si>
  <si>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</si>
  <si>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</si>
  <si>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</si>
  <si>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</si>
  <si>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</si>
  <si>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</si>
  <si>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</si>
  <si>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</si>
  <si>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</si>
  <si>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</si>
  <si>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</si>
  <si>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</si>
  <si>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</si>
  <si>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</si>
  <si>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</si>
  <si>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</si>
  <si>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</si>
  <si>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</si>
  <si>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</si>
  <si>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</si>
  <si>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</si>
  <si>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</si>
  <si>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</si>
  <si>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</si>
  <si>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</si>
  <si>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</si>
  <si>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</si>
  <si>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</si>
  <si>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</si>
  <si>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</si>
  <si>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</si>
  <si>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</si>
  <si>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</si>
  <si>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</si>
  <si>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</si>
  <si>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</si>
  <si>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</si>
  <si>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</si>
  <si>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</si>
  <si>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</si>
  <si>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</si>
  <si>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</si>
  <si>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</si>
  <si>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</si>
  <si>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</si>
  <si>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</si>
  <si>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</si>
  <si>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</si>
  <si>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</si>
  <si>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</si>
  <si>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</si>
  <si>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</si>
  <si>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</si>
  <si>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</si>
  <si>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</si>
  <si>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</si>
  <si>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</si>
  <si>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</si>
  <si>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</si>
  <si>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</si>
  <si>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</si>
  <si>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</si>
  <si>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</si>
  <si>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</si>
  <si>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</si>
  <si>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</si>
  <si>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</si>
  <si>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</si>
  <si>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</si>
  <si>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</si>
  <si>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</si>
  <si>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</si>
  <si>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</si>
  <si>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</si>
  <si>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</si>
  <si>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</si>
  <si>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</si>
  <si>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</si>
  <si>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</si>
  <si>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</si>
  <si>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</si>
  <si>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</si>
  <si>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</si>
  <si>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</si>
  <si>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</si>
  <si>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</si>
  <si>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</si>
  <si>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</si>
  <si>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</si>
  <si>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</si>
  <si>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</si>
  <si>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</si>
  <si>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</si>
  <si>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</si>
  <si>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</si>
  <si>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</si>
  <si>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</si>
  <si>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</si>
  <si>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</si>
  <si>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</si>
  <si>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</si>
  <si>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</si>
  <si>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</si>
  <si>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</si>
  <si>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</si>
  <si>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</si>
  <si>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</si>
  <si>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</si>
  <si>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</si>
  <si>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</si>
  <si>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</si>
  <si>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</si>
  <si>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</si>
  <si>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</si>
  <si>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</si>
  <si>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</si>
  <si>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</si>
  <si>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</si>
  <si>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</si>
  <si>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</si>
  <si>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</si>
  <si>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</si>
  <si>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</si>
  <si>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</si>
  <si>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</si>
  <si>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</si>
  <si>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</si>
  <si>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</si>
  <si>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</si>
  <si>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</si>
  <si>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</si>
  <si>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</si>
  <si>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</si>
  <si>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</si>
  <si>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</si>
  <si>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</si>
  <si>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</si>
  <si>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</si>
  <si>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</si>
  <si>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</si>
  <si>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</si>
  <si>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</si>
  <si>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</si>
  <si>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</si>
  <si>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</si>
  <si>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</si>
  <si>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</si>
  <si>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</si>
  <si>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</si>
  <si>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</si>
  <si>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</si>
  <si>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</si>
  <si>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</si>
  <si>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</si>
  <si>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</si>
  <si>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</si>
  <si>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</si>
  <si>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</si>
  <si>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</si>
  <si>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</si>
  <si>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</si>
  <si>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</si>
  <si>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</si>
  <si>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</si>
  <si>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</si>
  <si>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</si>
  <si>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</si>
  <si>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</si>
  <si>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</si>
  <si>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</si>
  <si>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</si>
  <si>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</si>
  <si>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</si>
  <si>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</si>
  <si>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</si>
  <si>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</si>
  <si>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</si>
  <si>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</si>
  <si>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</si>
  <si>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</si>
  <si>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</si>
  <si>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</si>
  <si>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</si>
  <si>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</si>
  <si>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</si>
  <si>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</si>
  <si>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</si>
  <si>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</si>
  <si>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</si>
  <si>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</si>
  <si>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</si>
  <si>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</si>
  <si>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</si>
  <si>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</si>
  <si>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</si>
  <si>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</si>
  <si>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</si>
  <si>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</si>
  <si>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</si>
  <si>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</si>
  <si>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</si>
  <si>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</si>
  <si>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</si>
  <si>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</si>
  <si>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</si>
  <si>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</si>
  <si>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</si>
  <si>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</si>
  <si>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</si>
  <si>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</si>
  <si>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</si>
  <si>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</si>
  <si>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</si>
  <si>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</si>
  <si>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</si>
  <si>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</si>
  <si>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</si>
  <si>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</si>
  <si>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</si>
  <si>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</si>
  <si>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</si>
  <si>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</si>
  <si>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</si>
  <si>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</si>
  <si>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</si>
  <si>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</si>
  <si>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</si>
  <si>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</si>
  <si>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</si>
  <si>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</si>
  <si>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</si>
  <si>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</si>
  <si>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</si>
  <si>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</si>
  <si>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</si>
  <si>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</si>
  <si>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</si>
  <si>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</si>
  <si>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</si>
  <si>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</si>
  <si>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</si>
  <si>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</si>
  <si>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</si>
  <si>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</si>
  <si>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</si>
  <si>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</si>
  <si>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</si>
  <si>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</si>
  <si>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</si>
  <si>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</si>
  <si>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</si>
  <si>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</si>
  <si>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</si>
  <si>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</si>
  <si>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</si>
  <si>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</si>
  <si>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</si>
  <si>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</si>
  <si>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</si>
  <si>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</si>
  <si>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</si>
  <si>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</si>
  <si>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</si>
  <si>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</si>
  <si>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</si>
  <si>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</si>
  <si>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</si>
  <si>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</si>
  <si>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</si>
  <si>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</si>
  <si>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</si>
  <si>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</si>
  <si>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</si>
  <si>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</si>
  <si>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</si>
  <si>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</si>
  <si>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</si>
  <si>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</si>
  <si>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</si>
  <si>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</si>
  <si>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</si>
  <si>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</si>
  <si>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</si>
  <si>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</si>
  <si>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</si>
  <si>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</si>
  <si>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</si>
  <si>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</si>
  <si>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</si>
  <si>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</si>
  <si>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</si>
  <si>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</si>
  <si>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</si>
  <si>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</si>
  <si>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</si>
  <si>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</si>
  <si>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</si>
  <si>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</si>
  <si>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</si>
  <si>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</si>
  <si>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</si>
  <si>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</si>
  <si>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</si>
  <si>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</si>
  <si>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</si>
  <si>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</si>
  <si>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</si>
  <si>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</si>
  <si>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</si>
  <si>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</si>
  <si>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</si>
  <si>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</si>
  <si>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</si>
  <si>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</si>
  <si>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</si>
  <si>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</si>
  <si>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</si>
  <si>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</si>
  <si>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</si>
  <si>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</si>
  <si>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</si>
  <si>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</si>
  <si>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</si>
  <si>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</si>
  <si>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</si>
  <si>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</si>
  <si>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</si>
  <si>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</si>
  <si>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</si>
  <si>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</si>
  <si>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</si>
  <si>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</si>
  <si>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</si>
  <si>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</si>
  <si>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</si>
  <si>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</si>
  <si>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</si>
  <si>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</si>
  <si>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</si>
  <si>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</si>
  <si>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</si>
  <si>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</si>
  <si>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</si>
  <si>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</si>
  <si>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</si>
  <si>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</si>
  <si>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</si>
  <si>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</si>
  <si>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</si>
  <si>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</si>
  <si>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</si>
  <si>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</si>
  <si>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</si>
  <si>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</si>
  <si>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</si>
  <si>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</si>
  <si>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</si>
  <si>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</si>
  <si>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</si>
  <si>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</si>
  <si>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</si>
  <si>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</si>
  <si>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</si>
  <si>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</si>
  <si>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</si>
  <si>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</si>
  <si>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</si>
  <si>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</si>
  <si>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</si>
  <si>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</si>
  <si>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</si>
  <si>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</si>
  <si>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</si>
  <si>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</si>
  <si>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</si>
  <si>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</si>
  <si>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</si>
  <si>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</si>
  <si>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</si>
  <si>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</si>
  <si>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</si>
  <si>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</si>
  <si>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</si>
  <si>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</si>
  <si>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</si>
  <si>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</si>
  <si>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</si>
  <si>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</si>
  <si>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</si>
  <si>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</si>
  <si>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</si>
  <si>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</si>
  <si>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</si>
  <si>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</si>
  <si>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</si>
  <si>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</si>
  <si>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</si>
  <si>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</si>
  <si>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</si>
  <si>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</si>
  <si>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</si>
  <si>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</si>
  <si>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</si>
  <si>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</si>
  <si>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</si>
  <si>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</si>
  <si>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</si>
  <si>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</si>
  <si>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</si>
  <si>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</si>
  <si>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</si>
  <si>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</si>
  <si>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</si>
  <si>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</si>
  <si>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</si>
  <si>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</si>
  <si>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</si>
  <si>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</si>
  <si>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</si>
  <si>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</si>
  <si>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</si>
  <si>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</si>
  <si>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</si>
  <si>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</si>
  <si>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</si>
  <si>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</si>
  <si>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</si>
  <si>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</si>
  <si>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</si>
  <si>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</si>
  <si>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</si>
  <si>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</si>
  <si>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</si>
  <si>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</si>
  <si>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</si>
  <si>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</si>
  <si>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</si>
  <si>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</si>
  <si>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</si>
  <si>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</si>
  <si>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</si>
  <si>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</si>
  <si>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</si>
  <si>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</si>
  <si>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</si>
  <si>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</si>
  <si>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</si>
  <si>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</si>
  <si>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</si>
  <si>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</si>
  <si>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</si>
  <si>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</si>
  <si>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</si>
  <si>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</si>
  <si>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</si>
  <si>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</si>
  <si>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</si>
  <si>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</si>
  <si>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</si>
  <si>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</si>
  <si>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</si>
  <si>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</si>
  <si>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</si>
  <si>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</si>
  <si>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</si>
  <si>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</si>
  <si>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</si>
  <si>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</si>
  <si>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</si>
  <si>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</si>
  <si>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</si>
  <si>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</si>
  <si>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</si>
  <si>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</si>
  <si>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</si>
  <si>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</si>
  <si>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</si>
  <si>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</si>
  <si>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</si>
  <si>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</si>
  <si>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</si>
  <si>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</si>
  <si>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</si>
  <si>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</si>
  <si>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</si>
  <si>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</si>
  <si>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</si>
  <si>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</si>
  <si>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</si>
  <si>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</si>
  <si>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</si>
  <si>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</si>
  <si>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</si>
  <si>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</si>
  <si>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</si>
  <si>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</si>
  <si>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</si>
  <si>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</si>
  <si>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</si>
  <si>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</si>
  <si>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</si>
  <si>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</si>
  <si>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</si>
  <si>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</si>
  <si>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</si>
  <si>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</si>
  <si>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</si>
  <si>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</si>
  <si>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</si>
  <si>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</si>
  <si>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</si>
  <si>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</si>
  <si>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</si>
  <si>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</si>
  <si>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</si>
  <si>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</si>
  <si>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</si>
  <si>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</si>
  <si>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</si>
  <si>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</si>
  <si>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</si>
  <si>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</si>
  <si>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</si>
  <si>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</si>
  <si>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</si>
  <si>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</si>
  <si>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</si>
  <si>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</si>
  <si>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</si>
  <si>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</si>
  <si>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</si>
  <si>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</si>
  <si>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</si>
  <si>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</si>
  <si>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</si>
  <si>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</si>
  <si>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</si>
  <si>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</si>
  <si>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</si>
  <si>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</si>
  <si>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</si>
  <si>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</si>
  <si>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</si>
  <si>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</si>
  <si>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</si>
  <si>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</si>
  <si>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</si>
  <si>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</si>
  <si>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</si>
  <si>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</si>
  <si>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</si>
  <si>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</si>
  <si>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</si>
  <si>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</si>
  <si>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</si>
  <si>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</si>
  <si>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</si>
  <si>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</si>
  <si>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</si>
  <si>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</si>
  <si>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</si>
  <si>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</si>
  <si>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</si>
  <si>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</si>
  <si>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</si>
  <si>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</si>
  <si>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</si>
  <si>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</si>
  <si>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</si>
  <si>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</si>
  <si>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</si>
  <si>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</si>
  <si>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</si>
  <si>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</si>
  <si>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</si>
  <si>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</si>
  <si>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</si>
  <si>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</si>
  <si>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</si>
  <si>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</si>
  <si>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</si>
  <si>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</si>
  <si>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</si>
  <si>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</si>
  <si>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</si>
  <si>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</si>
  <si>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</si>
  <si>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</si>
  <si>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</si>
  <si>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</si>
  <si>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</si>
  <si>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</si>
  <si>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</si>
  <si>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</si>
  <si>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</si>
  <si>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</si>
  <si>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</si>
  <si>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</si>
  <si>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</si>
  <si>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</si>
  <si>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</si>
  <si>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</si>
  <si>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</si>
  <si>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</si>
  <si>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</si>
  <si>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</si>
  <si>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</si>
  <si>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</si>
  <si>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</si>
  <si>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</si>
  <si>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</si>
  <si>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</si>
  <si>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</si>
  <si>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</si>
  <si>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</si>
  <si>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</si>
  <si>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</si>
  <si>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</si>
  <si>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</si>
  <si>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</si>
  <si>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</si>
  <si>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</si>
  <si>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</si>
  <si>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</si>
  <si>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</si>
  <si>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</si>
  <si>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</si>
  <si>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</si>
  <si>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</si>
  <si>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</si>
  <si>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</si>
  <si>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</si>
  <si>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</si>
  <si>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</si>
  <si>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</si>
  <si>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</si>
  <si>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</si>
  <si>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</si>
  <si>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</si>
  <si>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</si>
  <si>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</si>
  <si>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</si>
  <si>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</si>
  <si>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</si>
  <si>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</si>
  <si>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</si>
  <si>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</si>
  <si>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</si>
  <si>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</si>
  <si>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</si>
  <si>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</si>
  <si>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</si>
  <si>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</si>
  <si>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</si>
  <si>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</si>
  <si>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</si>
  <si>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</si>
  <si>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</si>
  <si>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</si>
  <si>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</si>
  <si>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</si>
  <si>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</si>
  <si>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</si>
  <si>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</si>
  <si>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</si>
  <si>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</si>
  <si>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</si>
  <si>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</si>
  <si>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</si>
  <si>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</si>
  <si>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</si>
  <si>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</si>
  <si>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</si>
  <si>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</si>
  <si>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</si>
  <si>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</si>
  <si>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</si>
  <si>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</si>
  <si>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</si>
  <si>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</si>
  <si>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</si>
  <si>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</si>
  <si>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</si>
  <si>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</si>
  <si>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</si>
  <si>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</si>
  <si>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</si>
  <si>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</si>
  <si>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</si>
  <si>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</si>
  <si>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</si>
  <si>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</si>
  <si>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</si>
  <si>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</si>
  <si>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</si>
  <si>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</si>
  <si>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</si>
  <si>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</si>
  <si>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</si>
  <si>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</si>
  <si>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</si>
  <si>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</si>
  <si>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</si>
  <si>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</si>
  <si>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</si>
  <si>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</si>
  <si>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</si>
  <si>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</si>
  <si>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</si>
  <si>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</si>
  <si>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</si>
  <si>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</si>
  <si>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</si>
  <si>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</si>
  <si>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</si>
  <si>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</si>
  <si>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</si>
  <si>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</si>
  <si>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</si>
  <si>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</si>
  <si>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</si>
  <si>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</si>
  <si>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</si>
  <si>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</si>
  <si>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</si>
  <si>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</si>
  <si>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</si>
  <si>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</si>
  <si>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</si>
  <si>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</si>
  <si>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</si>
  <si>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</si>
  <si>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</si>
  <si>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</si>
  <si>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</si>
  <si>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</si>
  <si>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</si>
  <si>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</si>
  <si>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</si>
  <si>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</si>
  <si>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</si>
  <si>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</si>
  <si>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</si>
  <si>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</si>
  <si>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</si>
  <si>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</si>
  <si>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</si>
  <si>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</si>
  <si>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</si>
  <si>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</si>
  <si>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</si>
  <si>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</si>
  <si>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</si>
  <si>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</si>
  <si>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</si>
  <si>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</si>
  <si>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</si>
  <si>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</si>
  <si>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</si>
  <si>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</si>
  <si>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</si>
  <si>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</si>
  <si>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</si>
  <si>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</si>
  <si>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</si>
  <si>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</si>
  <si>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</si>
  <si>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</si>
  <si>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</si>
  <si>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</si>
  <si>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</si>
  <si>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</si>
  <si>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</si>
  <si>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</si>
  <si>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</si>
  <si>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</si>
  <si>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</si>
  <si>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</si>
  <si>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</si>
  <si>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</si>
  <si>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</si>
  <si>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</si>
  <si>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</si>
  <si>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</si>
  <si>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</si>
  <si>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</si>
  <si>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</si>
  <si>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</si>
  <si>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</si>
  <si>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</si>
  <si>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</si>
  <si>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</si>
  <si>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</si>
  <si>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</si>
  <si>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</si>
  <si>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</si>
  <si>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</si>
  <si>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</si>
  <si>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</si>
  <si>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</si>
  <si>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</si>
  <si>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</si>
  <si>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</si>
  <si>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</si>
  <si>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</si>
  <si>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</si>
  <si>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</si>
  <si>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</si>
  <si>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</si>
  <si>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</si>
  <si>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</si>
  <si>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</si>
  <si>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</si>
  <si>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</si>
  <si>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</si>
  <si>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</si>
  <si>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</si>
  <si>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</si>
  <si>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</si>
  <si>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</si>
  <si>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</si>
  <si>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</si>
  <si>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</si>
  <si>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</si>
  <si>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</si>
  <si>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</si>
  <si>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</si>
  <si>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</si>
  <si>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</si>
  <si>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</si>
  <si>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</si>
  <si>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</si>
  <si>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</si>
  <si>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</si>
  <si>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</si>
  <si>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</si>
  <si>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</si>
  <si>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</si>
  <si>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</si>
  <si>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</si>
  <si>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</si>
  <si>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</si>
  <si>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</si>
  <si>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</si>
  <si>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</si>
  <si>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</si>
  <si>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</si>
  <si>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</si>
  <si>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</si>
  <si>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</si>
  <si>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</si>
  <si>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</si>
  <si>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</si>
  <si>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</si>
  <si>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</si>
  <si>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</si>
  <si>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</si>
  <si>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</si>
  <si>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</si>
  <si>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</si>
  <si>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</si>
  <si>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</si>
  <si>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</si>
  <si>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</si>
  <si>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</si>
  <si>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</si>
  <si>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</si>
  <si>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</si>
  <si>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</si>
  <si>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</si>
  <si>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</si>
  <si>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</si>
  <si>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</si>
  <si>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</si>
  <si>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</si>
  <si>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</si>
  <si>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</si>
  <si>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</si>
  <si>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</si>
  <si>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</si>
  <si>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</si>
  <si>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</si>
  <si>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</si>
  <si>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</si>
  <si>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</si>
  <si>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</si>
  <si>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</si>
  <si>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</si>
  <si>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</si>
  <si>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</si>
  <si>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</si>
  <si>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</si>
  <si>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</si>
  <si>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</si>
  <si>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</si>
  <si>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</si>
  <si>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</si>
  <si>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</si>
  <si>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</si>
  <si>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</si>
  <si>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</si>
  <si>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</si>
  <si>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</si>
  <si>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</si>
  <si>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</si>
  <si>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</si>
  <si>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</si>
  <si>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</si>
  <si>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</si>
  <si>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</si>
  <si>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</si>
  <si>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</si>
  <si>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</si>
  <si>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</si>
  <si>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</si>
  <si>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</si>
  <si>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</si>
  <si>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</si>
  <si>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</si>
  <si>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</si>
  <si>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</si>
  <si>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</si>
  <si>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</si>
  <si>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</si>
  <si>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</si>
  <si>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</si>
  <si>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</si>
  <si>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</si>
  <si>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</si>
  <si>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</si>
  <si>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</si>
  <si>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</si>
  <si>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</si>
  <si>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</si>
  <si>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</si>
  <si>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</si>
  <si>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</si>
  <si>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</si>
  <si>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</si>
  <si>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</si>
  <si>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</si>
  <si>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</si>
  <si>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</si>
  <si>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</si>
  <si>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</si>
  <si>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</si>
  <si>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</si>
  <si>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</si>
  <si>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</si>
  <si>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</si>
  <si>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</si>
  <si>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</si>
  <si>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</si>
  <si>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</si>
  <si>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</si>
  <si>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</si>
  <si>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</si>
  <si>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</si>
  <si>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</si>
  <si>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</si>
  <si>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</si>
  <si>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</si>
  <si>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</si>
  <si>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</si>
  <si>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</si>
  <si>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</si>
  <si>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</si>
  <si>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</si>
  <si>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</si>
  <si>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</si>
  <si>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</si>
  <si>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</si>
  <si>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</si>
  <si>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</si>
  <si>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</si>
  <si>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</si>
  <si>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</si>
  <si>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</si>
  <si>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</si>
  <si>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</si>
  <si>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</si>
  <si>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</si>
  <si>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</si>
  <si>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</si>
  <si>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</si>
  <si>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</si>
  <si>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</si>
  <si>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</si>
  <si>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</si>
  <si>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</si>
  <si>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</si>
  <si>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</si>
  <si>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</si>
  <si>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</si>
  <si>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</si>
  <si>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</si>
  <si>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</si>
  <si>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</si>
  <si>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</si>
  <si>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</si>
  <si>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</si>
  <si>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</si>
  <si>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</si>
  <si>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</si>
  <si>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</si>
  <si>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</si>
  <si>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</si>
  <si>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</si>
  <si>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</si>
  <si>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</si>
  <si>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</si>
  <si>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</si>
  <si>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</si>
  <si>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</si>
  <si>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</si>
  <si>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</si>
  <si>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</si>
  <si>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</si>
  <si>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</si>
  <si>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</si>
  <si>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</si>
  <si>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</si>
  <si>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</si>
  <si>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</si>
  <si>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</si>
  <si>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</si>
  <si>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</si>
  <si>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</si>
  <si>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</si>
  <si>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</si>
  <si>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</si>
  <si>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</si>
  <si>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</si>
  <si>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</si>
  <si>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</si>
  <si>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</si>
  <si>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</si>
  <si>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</si>
  <si>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</si>
  <si>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</si>
  <si>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</si>
  <si>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</si>
  <si>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</si>
  <si>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</si>
  <si>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</si>
  <si>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</si>
  <si>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</si>
  <si>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</si>
  <si>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</si>
  <si>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</si>
  <si>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</si>
  <si>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</si>
  <si>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</si>
  <si>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</si>
  <si>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</si>
  <si>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</si>
  <si>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</si>
  <si>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</si>
  <si>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</si>
  <si>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</si>
  <si>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</si>
  <si>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</si>
  <si>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</si>
  <si>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</si>
  <si>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</si>
  <si>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</si>
  <si>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</si>
  <si>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</si>
  <si>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</si>
  <si>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</si>
  <si>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</si>
  <si>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</si>
  <si>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</si>
  <si>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</si>
  <si>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</si>
  <si>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</si>
  <si>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</si>
  <si>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</si>
  <si>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</si>
  <si>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</si>
  <si>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</si>
  <si>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</si>
  <si>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</si>
  <si>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</si>
  <si>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</si>
  <si>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</si>
  <si>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</si>
  <si>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</si>
  <si>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</si>
  <si>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</si>
  <si>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</si>
  <si>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</si>
  <si>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</si>
  <si>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</si>
  <si>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</si>
  <si>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</si>
  <si>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</si>
  <si>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</si>
  <si>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</si>
  <si>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</si>
  <si>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</si>
  <si>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</si>
  <si>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</si>
  <si>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</si>
  <si>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</si>
  <si>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</si>
  <si>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</si>
  <si>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</si>
  <si>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</si>
  <si>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</si>
  <si>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</si>
  <si>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</si>
  <si>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</si>
  <si>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</si>
  <si>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</si>
  <si>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</si>
  <si>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</si>
  <si>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</si>
  <si>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</si>
  <si>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</si>
  <si>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</si>
  <si>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</si>
  <si>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</si>
  <si>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</si>
  <si>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</si>
  <si>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</si>
  <si>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</si>
  <si>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</si>
  <si>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</si>
  <si>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</si>
  <si>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</si>
  <si>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</si>
  <si>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</si>
  <si>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</si>
  <si>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</si>
  <si>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</si>
  <si>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</si>
  <si>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</si>
  <si>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</si>
  <si>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</si>
  <si>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</si>
  <si>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</si>
  <si>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</si>
  <si>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</si>
  <si>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</si>
  <si>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</si>
  <si>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</si>
  <si>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</si>
  <si>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</si>
  <si>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</si>
  <si>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</si>
  <si>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</si>
  <si>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</si>
  <si>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</si>
  <si>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</si>
  <si>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</si>
  <si>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</si>
  <si>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</si>
  <si>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</si>
  <si>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</si>
  <si>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</si>
  <si>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</si>
  <si>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</si>
  <si>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</si>
  <si>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</si>
  <si>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</si>
  <si>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</si>
  <si>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</si>
  <si>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</si>
  <si>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</si>
  <si>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</si>
  <si>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</si>
  <si>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</si>
  <si>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</si>
  <si>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</si>
  <si>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</si>
  <si>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</si>
  <si>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</si>
  <si>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</si>
  <si>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</si>
  <si>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</si>
  <si>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</si>
  <si>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</si>
  <si>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</si>
  <si>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</si>
  <si>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</si>
  <si>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</si>
  <si>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</si>
  <si>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</si>
  <si>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</si>
  <si>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</si>
  <si>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</si>
  <si>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</si>
  <si>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</si>
  <si>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</si>
  <si>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</si>
  <si>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</si>
  <si>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</si>
  <si>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</si>
  <si>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</si>
  <si>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</si>
  <si>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</si>
  <si>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</si>
  <si>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</si>
  <si>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</si>
  <si>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</si>
  <si>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</si>
  <si>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</si>
  <si>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</si>
  <si>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</si>
  <si>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</si>
  <si>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</si>
  <si>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</si>
  <si>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</si>
  <si>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</si>
  <si>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</si>
  <si>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</si>
  <si>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</si>
  <si>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</si>
  <si>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</si>
  <si>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</si>
  <si>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</si>
  <si>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</si>
  <si>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</si>
  <si>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</si>
  <si>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</si>
  <si>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</si>
  <si>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</si>
  <si>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</si>
  <si>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</si>
  <si>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</si>
  <si>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</si>
  <si>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</si>
  <si>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</si>
  <si>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</si>
  <si>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</si>
  <si>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</si>
  <si>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</si>
  <si>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</si>
  <si>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</si>
  <si>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</si>
  <si>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</si>
  <si>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</si>
  <si>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</si>
  <si>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</si>
  <si>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</si>
  <si>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</si>
  <si>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</si>
  <si>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</si>
  <si>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</si>
  <si>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</si>
  <si>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</si>
  <si>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</si>
  <si>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</si>
  <si>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</si>
  <si>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</si>
  <si>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</si>
  <si>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</si>
  <si>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</si>
  <si>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</si>
  <si>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</si>
  <si>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</si>
  <si>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</si>
  <si>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</si>
  <si>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</si>
  <si>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</si>
  <si>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</si>
  <si>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</si>
  <si>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</si>
  <si>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</si>
  <si>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</si>
  <si>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</si>
  <si>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</si>
  <si>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</si>
  <si>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</si>
  <si>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</si>
  <si>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</si>
  <si>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</si>
  <si>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</si>
  <si>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</si>
  <si>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</si>
  <si>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</si>
  <si>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</si>
  <si>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</si>
  <si>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</si>
  <si>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</si>
  <si>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</si>
  <si>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</si>
  <si>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</si>
  <si>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</si>
  <si>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</si>
  <si>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</si>
  <si>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</si>
  <si>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</si>
  <si>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</si>
  <si>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</si>
  <si>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</si>
  <si>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</si>
  <si>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</si>
  <si>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</si>
  <si>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</si>
  <si>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</si>
  <si>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</si>
  <si>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</si>
  <si>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</si>
  <si>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</si>
  <si>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</si>
  <si>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</si>
  <si>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</si>
  <si>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</si>
  <si>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</si>
  <si>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</si>
  <si>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</si>
  <si>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</si>
  <si>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</si>
  <si>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</si>
  <si>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</si>
  <si>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</si>
  <si>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</si>
  <si>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</si>
  <si>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</si>
  <si>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</si>
  <si>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</si>
  <si>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</si>
  <si>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</si>
  <si>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</si>
  <si>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</si>
  <si>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</si>
  <si>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</si>
  <si>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</si>
  <si>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</si>
  <si>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</si>
  <si>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</si>
  <si>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</si>
  <si>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</si>
  <si>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</si>
  <si>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</si>
  <si>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</si>
  <si>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</si>
  <si>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</si>
  <si>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</si>
  <si>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</si>
  <si>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</si>
  <si>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</si>
  <si>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</si>
  <si>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</si>
  <si>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</si>
  <si>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</si>
  <si>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</si>
  <si>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</si>
  <si>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</si>
  <si>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</si>
  <si>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</si>
  <si>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</si>
  <si>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</si>
  <si>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</si>
  <si>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</si>
  <si>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</si>
  <si>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</si>
  <si>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</si>
  <si>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</si>
  <si>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</si>
  <si>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</si>
  <si>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</si>
  <si>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</si>
  <si>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</si>
  <si>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</si>
  <si>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</si>
  <si>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</si>
  <si>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</si>
  <si>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</si>
  <si>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</si>
  <si>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</si>
  <si>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</si>
  <si>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</si>
  <si>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</si>
  <si>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</si>
  <si>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</si>
  <si>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</si>
  <si>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</si>
  <si>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</si>
  <si>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</si>
  <si>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</si>
  <si>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</si>
  <si>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</si>
  <si>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</si>
  <si>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</si>
  <si>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</si>
  <si>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</si>
  <si>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</si>
  <si>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</si>
  <si>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</si>
  <si>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</si>
  <si>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</si>
  <si>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</si>
  <si>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</si>
  <si>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</si>
  <si>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</si>
  <si>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</si>
  <si>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</si>
  <si>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</si>
  <si>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</si>
  <si>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</si>
  <si>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</si>
  <si>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</si>
  <si>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</si>
  <si>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</si>
  <si>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</si>
  <si>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</si>
  <si>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</si>
  <si>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</si>
  <si>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</si>
  <si>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</si>
  <si>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</si>
  <si>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</si>
  <si>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</si>
  <si>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</si>
  <si>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</si>
  <si>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</si>
  <si>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</si>
  <si>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</si>
  <si>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</si>
  <si>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</si>
  <si>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</si>
  <si>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</si>
  <si>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</si>
  <si>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</si>
  <si>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</si>
  <si>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</si>
  <si>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</si>
  <si>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</si>
  <si>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</si>
  <si>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</si>
  <si>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</si>
  <si>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</si>
  <si>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</si>
  <si>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</si>
  <si>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</si>
  <si>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</si>
  <si>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</si>
  <si>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</si>
  <si>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</si>
  <si>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</si>
  <si>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</si>
  <si>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</si>
  <si>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</si>
  <si>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</si>
  <si>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</si>
  <si>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</si>
  <si>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</si>
  <si>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</si>
  <si>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</si>
  <si>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</si>
  <si>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</si>
  <si>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</si>
  <si>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</si>
  <si>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</si>
  <si>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</si>
  <si>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</si>
  <si>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</si>
  <si>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</si>
  <si>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</si>
  <si>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</si>
  <si>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</si>
  <si>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</si>
  <si>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</si>
  <si>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</si>
  <si>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</si>
  <si>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</si>
  <si>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</si>
  <si>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</si>
  <si>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</si>
  <si>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</si>
  <si>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</si>
  <si>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</si>
  <si>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</si>
  <si>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</si>
  <si>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</si>
  <si>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</si>
  <si>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</si>
  <si>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</si>
  <si>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</si>
  <si>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</si>
  <si>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</si>
  <si>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</si>
  <si>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</si>
  <si>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</si>
  <si>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</si>
  <si>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</si>
  <si>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</si>
  <si>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</si>
  <si>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</si>
  <si>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</si>
  <si>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</si>
  <si>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</si>
  <si>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</si>
  <si>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</si>
  <si>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</si>
  <si>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</si>
  <si>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</si>
  <si>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</si>
  <si>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</si>
  <si>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</si>
  <si>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</si>
  <si>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</si>
  <si>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</si>
  <si>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</si>
  <si>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</si>
  <si>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</si>
  <si>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</si>
  <si>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</si>
  <si>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</si>
  <si>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</si>
  <si>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</si>
  <si>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</si>
  <si>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</si>
  <si>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</si>
  <si>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</si>
  <si>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</si>
  <si>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</si>
  <si>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</si>
  <si>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</si>
  <si>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</si>
  <si>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</si>
  <si>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</si>
  <si>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</si>
  <si>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</si>
  <si>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</si>
  <si>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</si>
  <si>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</si>
  <si>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</si>
  <si>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</si>
  <si>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</si>
  <si>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</si>
  <si>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</si>
  <si>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</si>
  <si>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</si>
  <si>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</si>
  <si>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</si>
  <si>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</si>
  <si>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</si>
  <si>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</si>
  <si>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</si>
  <si>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</si>
  <si>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</si>
  <si>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</si>
  <si>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</si>
  <si>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</si>
  <si>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</si>
  <si>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</si>
  <si>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</si>
  <si>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</si>
  <si>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</si>
  <si>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</si>
  <si>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</si>
  <si>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</si>
  <si>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</si>
  <si>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</si>
  <si>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</si>
  <si>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</si>
  <si>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</si>
  <si>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</si>
  <si>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</si>
  <si>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</si>
  <si>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</si>
  <si>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</si>
  <si>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</si>
  <si>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</si>
  <si>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</si>
  <si>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</si>
  <si>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</si>
  <si>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</si>
  <si>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</si>
  <si>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</si>
  <si>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</si>
  <si>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</si>
  <si>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</si>
  <si>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</si>
  <si>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</si>
  <si>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</si>
  <si>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</si>
  <si>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</si>
  <si>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</si>
  <si>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</si>
  <si>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</si>
  <si>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</si>
  <si>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</si>
  <si>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</si>
  <si>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</si>
  <si>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</si>
  <si>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</si>
  <si>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</si>
  <si>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</si>
  <si>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</si>
  <si>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</si>
  <si>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</si>
  <si>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</si>
  <si>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</si>
  <si>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</si>
  <si>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</si>
  <si>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</si>
  <si>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</si>
  <si>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</si>
  <si>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</si>
  <si>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</si>
  <si>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</si>
  <si>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</si>
  <si>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</si>
  <si>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</si>
  <si>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</si>
  <si>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</si>
  <si>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</si>
  <si>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</si>
  <si>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</si>
  <si>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</si>
  <si>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</si>
  <si>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</si>
  <si>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</si>
  <si>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</si>
  <si>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</si>
  <si>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</si>
  <si>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</si>
  <si>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</si>
  <si>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</si>
  <si>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</si>
  <si>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</si>
  <si>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</si>
  <si>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</si>
  <si>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</si>
  <si>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</si>
  <si>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</si>
  <si>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</si>
  <si>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</si>
  <si>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</si>
  <si>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</si>
  <si>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</si>
  <si>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</si>
  <si>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</si>
  <si>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</si>
  <si>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</si>
  <si>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</si>
  <si>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</si>
  <si>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</si>
  <si>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</si>
  <si>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</si>
  <si>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</si>
  <si>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</si>
  <si>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</si>
  <si>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</si>
  <si>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</si>
  <si>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</si>
  <si>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</si>
  <si>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</si>
  <si>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</si>
  <si>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</si>
  <si>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</si>
  <si>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</si>
  <si>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</si>
  <si>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</si>
  <si>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</si>
  <si>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</si>
  <si>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</si>
  <si>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</si>
  <si>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</si>
  <si>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</si>
  <si>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</si>
  <si>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</si>
  <si>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</si>
  <si>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</si>
  <si>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</si>
  <si>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</si>
  <si>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</si>
  <si>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</si>
  <si>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</si>
  <si>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</si>
  <si>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</si>
  <si>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</si>
  <si>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</si>
  <si>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</si>
  <si>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</si>
  <si>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</si>
  <si>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</si>
  <si>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</si>
  <si>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</si>
  <si>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</si>
  <si>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</si>
  <si>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</si>
  <si>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</si>
  <si>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</si>
  <si>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</si>
  <si>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</si>
  <si>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</si>
  <si>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</si>
  <si>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</si>
  <si>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</si>
  <si>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</si>
  <si>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</si>
  <si>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</si>
  <si>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</si>
  <si>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</si>
  <si>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</si>
  <si>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</si>
  <si>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</si>
  <si>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</si>
  <si>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</si>
  <si>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</si>
  <si>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</si>
  <si>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</si>
  <si>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</si>
  <si>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</si>
  <si>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</si>
  <si>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</si>
  <si>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</si>
  <si>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</si>
  <si>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</si>
  <si>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</si>
  <si>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</si>
  <si>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</si>
  <si>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</si>
  <si>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</si>
  <si>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</si>
  <si>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</si>
  <si>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</si>
  <si>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</si>
  <si>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</si>
  <si>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</si>
  <si>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</si>
  <si>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</si>
  <si>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</si>
  <si>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</si>
  <si>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</si>
  <si>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</si>
  <si>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</si>
  <si>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</si>
  <si>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</si>
  <si>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</si>
  <si>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</si>
  <si>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</si>
  <si>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</si>
  <si>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</si>
  <si>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</si>
  <si>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</si>
  <si>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</si>
  <si>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</si>
  <si>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</si>
  <si>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</si>
  <si>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</si>
  <si>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</si>
  <si>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</si>
  <si>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</si>
  <si>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</si>
  <si>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</si>
  <si>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</si>
  <si>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</si>
  <si>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</si>
  <si>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</si>
  <si>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</si>
  <si>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</si>
  <si>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</si>
  <si>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</si>
  <si>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</si>
  <si>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</si>
  <si>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</si>
  <si>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</si>
  <si>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</si>
  <si>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</si>
  <si>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</si>
  <si>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</si>
  <si>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</si>
  <si>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</si>
  <si>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</si>
  <si>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</si>
  <si>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</si>
  <si>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</si>
  <si>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</si>
  <si>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</si>
  <si>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</si>
  <si>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</si>
  <si>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</si>
  <si>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</si>
  <si>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</si>
  <si>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</si>
  <si>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</si>
  <si>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</si>
  <si>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</si>
  <si>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</si>
  <si>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</si>
  <si>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</si>
  <si>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</si>
  <si>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</si>
  <si>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</si>
  <si>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</si>
  <si>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</si>
  <si>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</si>
  <si>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</si>
  <si>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</si>
  <si>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</si>
  <si>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</si>
  <si>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</si>
  <si>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</si>
  <si>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</si>
  <si>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</si>
  <si>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</si>
  <si>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</si>
  <si>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</si>
  <si>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</si>
  <si>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</si>
  <si>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</si>
  <si>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</si>
  <si>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</si>
  <si>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</si>
  <si>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</si>
  <si>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</si>
  <si>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</si>
  <si>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</si>
  <si>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</si>
  <si>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</si>
  <si>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</si>
  <si>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</si>
  <si>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</si>
  <si>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</si>
  <si>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</si>
  <si>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</si>
  <si>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</si>
  <si>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</si>
  <si>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</si>
  <si>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</si>
  <si>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</si>
  <si>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</si>
  <si>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</si>
  <si>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</si>
  <si>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</si>
  <si>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</si>
  <si>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</si>
  <si>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</si>
  <si>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</si>
  <si>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</si>
  <si>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</si>
  <si>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</si>
  <si>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</si>
  <si>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</si>
  <si>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</si>
  <si>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</si>
  <si>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</si>
  <si>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</si>
  <si>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</si>
  <si>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</si>
  <si>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</si>
  <si>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</si>
  <si>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</si>
  <si>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</si>
  <si>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</si>
  <si>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</si>
  <si>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</si>
  <si>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</si>
  <si>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</si>
  <si>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</si>
  <si>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</si>
  <si>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</si>
  <si>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</si>
  <si>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</si>
  <si>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</si>
  <si>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</si>
  <si>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</si>
  <si>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</si>
  <si>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</si>
  <si>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</si>
  <si>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</si>
  <si>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</si>
  <si>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</si>
  <si>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</si>
  <si>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</si>
  <si>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</si>
  <si>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</si>
  <si>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</si>
  <si>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</si>
  <si>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</si>
  <si>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</si>
  <si>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</si>
  <si>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</si>
  <si>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</si>
  <si>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</si>
  <si>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</si>
  <si>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</si>
  <si>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</si>
  <si>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</si>
  <si>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</si>
  <si>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</si>
  <si>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</si>
  <si>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</si>
  <si>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</si>
  <si>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</si>
  <si>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</si>
  <si>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</si>
  <si>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</si>
  <si>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</si>
  <si>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</si>
  <si>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</si>
  <si>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</si>
  <si>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</si>
  <si>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</si>
  <si>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</si>
  <si>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</si>
  <si>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</si>
  <si>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</si>
  <si>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</si>
  <si>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</si>
  <si>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</si>
  <si>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</si>
  <si>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</si>
  <si>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</si>
  <si>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</si>
  <si>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</si>
  <si>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</si>
  <si>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</si>
  <si>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</si>
  <si>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</si>
  <si>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</si>
  <si>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</si>
  <si>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</si>
  <si>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</si>
  <si>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</si>
  <si>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</si>
  <si>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</si>
  <si>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</si>
  <si>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</si>
  <si>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</si>
  <si>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</si>
  <si>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</si>
  <si>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</si>
  <si>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</si>
  <si>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</si>
  <si>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</si>
  <si>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</si>
  <si>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</si>
  <si>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</si>
  <si>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</si>
  <si>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</si>
  <si>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</si>
  <si>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</si>
  <si>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</si>
  <si>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</si>
  <si>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</si>
  <si>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</si>
  <si>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</si>
  <si>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</si>
  <si>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</si>
  <si>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</si>
  <si>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</si>
  <si>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</si>
  <si>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</si>
  <si>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</si>
  <si>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</si>
  <si>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</si>
  <si>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</si>
  <si>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</si>
  <si>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</si>
  <si>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</si>
  <si>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</si>
  <si>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</si>
  <si>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</si>
  <si>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</si>
  <si>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</si>
  <si>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</si>
  <si>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</si>
  <si>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</si>
  <si>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</si>
  <si>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</si>
  <si>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</si>
  <si>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</si>
  <si>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</si>
  <si>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</si>
  <si>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</si>
  <si>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</si>
  <si>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</si>
  <si>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</si>
  <si>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</si>
  <si>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</si>
  <si>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</si>
  <si>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</si>
  <si>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</si>
  <si>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</si>
  <si>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</si>
  <si>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</si>
  <si>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</si>
  <si>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</si>
  <si>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</si>
  <si>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</si>
  <si>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</si>
  <si>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</si>
  <si>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</si>
  <si>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</si>
  <si>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</si>
  <si>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</si>
  <si>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</si>
  <si>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</si>
  <si>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</si>
  <si>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</si>
  <si>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</si>
  <si>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</si>
  <si>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</si>
  <si>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</si>
  <si>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</si>
  <si>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</si>
  <si>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</si>
  <si>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</si>
  <si>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</si>
  <si>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</si>
  <si>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</si>
  <si>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</si>
  <si>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</si>
  <si>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</si>
  <si>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</si>
  <si>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</si>
  <si>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</si>
  <si>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</si>
  <si>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</si>
  <si>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</si>
  <si>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</si>
  <si>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</si>
  <si>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</si>
  <si>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</si>
  <si>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</si>
  <si>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</si>
  <si>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</si>
  <si>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</si>
  <si>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</si>
  <si>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</si>
  <si>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</si>
  <si>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</si>
  <si>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</si>
  <si>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</si>
  <si>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</si>
  <si>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</si>
  <si>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</si>
  <si>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</si>
  <si>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</si>
  <si>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</si>
  <si>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</si>
  <si>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</si>
  <si>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</si>
  <si>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</si>
  <si>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</si>
  <si>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</si>
  <si>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</si>
  <si>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</si>
  <si>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</si>
  <si>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</si>
  <si>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</si>
  <si>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</si>
  <si>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</si>
  <si>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</si>
  <si>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</si>
  <si>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</si>
  <si>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</si>
  <si>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</si>
  <si>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</si>
  <si>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</si>
  <si>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</si>
  <si>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</si>
  <si>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</si>
  <si>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</si>
  <si>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</si>
  <si>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</si>
  <si>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</si>
  <si>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</si>
  <si>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</si>
  <si>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</si>
  <si>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</si>
  <si>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</si>
  <si>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</si>
  <si>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</si>
  <si>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</si>
  <si>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</si>
  <si>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</si>
  <si>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</si>
  <si>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</si>
  <si>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</si>
  <si>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</si>
  <si>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</si>
  <si>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</si>
  <si>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</si>
  <si>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</si>
  <si>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</si>
  <si>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</si>
  <si>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</si>
  <si>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</si>
  <si>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</si>
  <si>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</si>
  <si>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</si>
  <si>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</si>
  <si>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</si>
  <si>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</si>
  <si>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</si>
  <si>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</si>
  <si>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</si>
  <si>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</si>
  <si>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</si>
  <si>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</si>
  <si>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</si>
  <si>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</si>
  <si>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</si>
  <si>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</si>
  <si>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</si>
  <si>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</si>
  <si>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</si>
  <si>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</si>
  <si>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</si>
  <si>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</si>
  <si>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</si>
  <si>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</si>
  <si>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</si>
  <si>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</si>
  <si>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</si>
  <si>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</si>
  <si>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</si>
  <si>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</si>
  <si>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</si>
  <si>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</si>
  <si>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</si>
  <si>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</si>
  <si>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</si>
  <si>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</si>
  <si>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</si>
  <si>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</si>
  <si>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</si>
  <si>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</si>
  <si>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</si>
  <si>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</si>
  <si>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</si>
  <si>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</si>
  <si>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</si>
  <si>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</si>
  <si>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</si>
  <si>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</si>
  <si>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</si>
  <si>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</si>
  <si>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</si>
  <si>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</si>
  <si>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</si>
  <si>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</si>
  <si>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</si>
  <si>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</si>
  <si>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</si>
  <si>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</si>
  <si>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</si>
  <si>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</si>
  <si>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</si>
  <si>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</si>
  <si>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</si>
  <si>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</si>
  <si>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</si>
  <si>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</si>
  <si>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</si>
  <si>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</si>
  <si>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</si>
  <si>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</si>
  <si>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</si>
  <si>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</si>
  <si>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</si>
  <si>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</si>
  <si>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</si>
  <si>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</si>
  <si>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</si>
  <si>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</si>
  <si>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</si>
  <si>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</si>
  <si>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</si>
  <si>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</si>
  <si>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</si>
  <si>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</si>
  <si>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</si>
  <si>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</si>
  <si>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</si>
  <si>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</si>
  <si>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</si>
  <si>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</si>
  <si>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</si>
  <si>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</si>
  <si>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</si>
  <si>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</si>
  <si>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</si>
  <si>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</si>
  <si>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</si>
  <si>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</si>
  <si>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</si>
  <si>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</si>
  <si>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</si>
  <si>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</si>
  <si>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</si>
  <si>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</si>
  <si>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</si>
  <si>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</si>
  <si>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</si>
  <si>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</si>
  <si>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</si>
  <si>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</si>
  <si>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</si>
  <si>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</si>
  <si>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</si>
  <si>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</si>
  <si>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</si>
  <si>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</si>
  <si>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</si>
  <si>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</si>
  <si>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</si>
  <si>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</si>
  <si>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</si>
  <si>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</si>
  <si>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</si>
  <si>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</si>
  <si>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</si>
  <si>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</si>
  <si>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</si>
  <si>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</si>
  <si>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</si>
  <si>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</si>
  <si>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</si>
  <si>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</si>
  <si>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</si>
  <si>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</si>
  <si>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</si>
  <si>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</si>
  <si>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</si>
  <si>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</si>
  <si>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</si>
  <si>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</si>
  <si>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</si>
  <si>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</si>
  <si>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</si>
  <si>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</si>
  <si>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</si>
  <si>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</si>
  <si>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</si>
  <si>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</si>
  <si>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</si>
  <si>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</si>
  <si>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</si>
  <si>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</si>
  <si>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</si>
  <si>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</si>
  <si>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</si>
  <si>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</si>
  <si>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</si>
  <si>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</si>
  <si>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</si>
  <si>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</si>
  <si>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</si>
  <si>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</si>
  <si>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</si>
  <si>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</si>
  <si>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</si>
  <si>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</si>
  <si>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</si>
  <si>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</si>
  <si>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</si>
  <si>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</si>
  <si>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</si>
  <si>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</si>
  <si>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</si>
  <si>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</si>
  <si>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</si>
  <si>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</si>
  <si>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</si>
  <si>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</si>
  <si>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</si>
  <si>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</si>
  <si>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</si>
  <si>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</si>
  <si>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</si>
  <si>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</si>
  <si>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</si>
  <si>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</si>
  <si>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</si>
  <si>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</si>
  <si>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</si>
  <si>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</si>
  <si>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</si>
  <si>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</si>
  <si>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</si>
  <si>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</si>
  <si>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</si>
  <si>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</si>
  <si>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</si>
  <si>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</si>
  <si>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</si>
  <si>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</si>
  <si>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</si>
  <si>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</si>
  <si>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</si>
  <si>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</si>
  <si>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</si>
  <si>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</si>
  <si>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</si>
  <si>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</si>
  <si>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</si>
  <si>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</si>
  <si>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</si>
  <si>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</si>
  <si>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</si>
  <si>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</si>
  <si>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</si>
  <si>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</si>
  <si>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</si>
  <si>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</si>
  <si>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</si>
  <si>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</si>
  <si>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</si>
  <si>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</si>
  <si>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</si>
  <si>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</si>
  <si>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</si>
  <si>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</si>
  <si>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</si>
  <si>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</si>
  <si>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</si>
  <si>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</si>
  <si>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</si>
  <si>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</si>
  <si>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</si>
  <si>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</si>
  <si>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</si>
  <si>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</si>
  <si>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</si>
  <si>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</si>
  <si>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</si>
  <si>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</si>
  <si>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</si>
  <si>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</si>
  <si>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</si>
  <si>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</si>
  <si>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</si>
  <si>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</si>
  <si>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</si>
  <si>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</si>
  <si>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</si>
  <si>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</si>
  <si>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</si>
  <si>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</si>
  <si>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</si>
  <si>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</si>
  <si>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</si>
  <si>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</si>
  <si>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</si>
  <si>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</si>
  <si>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</si>
  <si>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</si>
  <si>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</si>
  <si>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</si>
  <si>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</si>
  <si>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</si>
  <si>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</si>
  <si>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</si>
  <si>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</si>
  <si>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</si>
  <si>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</si>
  <si>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</si>
  <si>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</si>
  <si>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</si>
  <si>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</si>
  <si>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</si>
  <si>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</si>
  <si>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</si>
  <si>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</si>
  <si>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</si>
  <si>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</si>
  <si>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</si>
  <si>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</si>
  <si>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</si>
  <si>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</si>
  <si>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</si>
  <si>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</si>
  <si>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</si>
  <si>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</si>
  <si>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</si>
  <si>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</si>
  <si>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</si>
  <si>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</si>
  <si>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</si>
  <si>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</si>
  <si>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</si>
  <si>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</si>
  <si>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</si>
  <si>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</si>
  <si>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</si>
  <si>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</si>
  <si>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</si>
  <si>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</si>
  <si>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</si>
  <si>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</si>
  <si>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</si>
  <si>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</si>
  <si>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</si>
  <si>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</si>
  <si>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</si>
  <si>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</si>
  <si>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</si>
  <si>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</si>
  <si>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</si>
  <si>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</si>
  <si>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</si>
  <si>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</si>
  <si>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</si>
  <si>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</si>
  <si>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</si>
  <si>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</si>
  <si>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</si>
  <si>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</si>
  <si>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</si>
  <si>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</si>
  <si>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</si>
  <si>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</si>
  <si>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</si>
  <si>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</si>
  <si>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</si>
  <si>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</si>
  <si>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</si>
  <si>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</si>
  <si>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</si>
  <si>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</si>
  <si>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</si>
  <si>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</si>
  <si>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</si>
  <si>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</si>
  <si>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</si>
  <si>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</si>
  <si>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</si>
  <si>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</si>
  <si>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</si>
  <si>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</si>
  <si>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</si>
  <si>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</si>
  <si>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</si>
  <si>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</si>
  <si>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</si>
  <si>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</si>
  <si>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</si>
  <si>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</si>
  <si>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</si>
  <si>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</si>
  <si>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</si>
  <si>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</si>
  <si>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</si>
  <si>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</si>
  <si>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</si>
  <si>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</si>
  <si>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</si>
  <si>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</si>
  <si>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</si>
  <si>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</si>
  <si>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</si>
  <si>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</si>
  <si>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</si>
  <si>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</si>
  <si>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</si>
  <si>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</si>
  <si>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</si>
  <si>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</si>
  <si>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</si>
  <si>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</si>
  <si>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</si>
  <si>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</si>
  <si>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</si>
  <si>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</si>
  <si>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</si>
  <si>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</si>
  <si>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</si>
  <si>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</si>
  <si>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</si>
  <si>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</si>
  <si>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</si>
  <si>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</si>
  <si>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</si>
  <si>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</si>
  <si>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</si>
  <si>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</si>
  <si>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</si>
  <si>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</si>
  <si>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</si>
  <si>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</si>
  <si>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</si>
  <si>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</si>
  <si>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</si>
  <si>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</si>
  <si>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</si>
  <si>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</si>
  <si>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</si>
  <si>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</si>
  <si>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</si>
  <si>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</si>
  <si>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</si>
  <si>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</si>
  <si>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</si>
  <si>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</si>
  <si>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</si>
  <si>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</si>
  <si>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</si>
  <si>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</si>
  <si>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</si>
  <si>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</si>
  <si>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</si>
  <si>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</si>
  <si>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</si>
  <si>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</si>
  <si>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</si>
  <si>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</si>
  <si>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</si>
  <si>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</si>
  <si>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</si>
  <si>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</si>
  <si>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</si>
  <si>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</si>
  <si>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</si>
  <si>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</si>
  <si>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</si>
  <si>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</si>
  <si>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</si>
  <si>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</si>
  <si>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</si>
  <si>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</si>
  <si>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</si>
  <si>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</si>
  <si>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</si>
  <si>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</si>
  <si>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</si>
  <si>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</si>
  <si>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</si>
  <si>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</si>
  <si>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</si>
  <si>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</si>
  <si>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</si>
  <si>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</si>
  <si>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</si>
  <si>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</si>
  <si>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</si>
  <si>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</si>
  <si>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</si>
  <si>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</si>
  <si>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</si>
  <si>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</si>
  <si>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</si>
  <si>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</si>
  <si>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</si>
  <si>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</si>
  <si>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</si>
  <si>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</si>
  <si>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</si>
  <si>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</si>
  <si>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</si>
  <si>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</si>
  <si>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</si>
  <si>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</si>
  <si>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</si>
  <si>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</si>
  <si>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</si>
  <si>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</si>
  <si>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</si>
  <si>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</si>
  <si>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</si>
  <si>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</si>
  <si>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</si>
  <si>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</si>
  <si>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</si>
  <si>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</si>
  <si>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</si>
  <si>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</si>
  <si>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</si>
  <si>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</si>
  <si>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</si>
  <si>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</si>
  <si>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</si>
  <si>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</si>
  <si>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</si>
  <si>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</si>
  <si>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</si>
  <si>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</si>
  <si>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</si>
  <si>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</si>
  <si>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</si>
  <si>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</si>
  <si>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</si>
  <si>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</si>
  <si>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</si>
  <si>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</si>
  <si>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</si>
  <si>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</si>
  <si>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</si>
  <si>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</si>
  <si>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</si>
  <si>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</si>
  <si>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</si>
  <si>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</si>
  <si>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</si>
  <si>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</si>
  <si>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</si>
  <si>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</si>
  <si>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</si>
  <si>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</si>
  <si>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</si>
  <si>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</si>
  <si>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</si>
  <si>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</si>
  <si>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</si>
  <si>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</si>
  <si>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</si>
  <si>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</si>
  <si>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</si>
  <si>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</si>
  <si>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</si>
  <si>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</si>
  <si>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</si>
  <si>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</si>
  <si>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</si>
  <si>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</si>
  <si>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</si>
  <si>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</si>
  <si>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</si>
  <si>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</si>
  <si>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</si>
  <si>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</si>
  <si>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</si>
  <si>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</si>
  <si>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</si>
  <si>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</si>
  <si>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</si>
  <si>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</si>
  <si>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</si>
  <si>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</si>
  <si>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</si>
  <si>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</si>
  <si>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</si>
  <si>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</si>
  <si>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</si>
  <si>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</si>
  <si>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</si>
  <si>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</si>
  <si>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</si>
  <si>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</si>
  <si>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</si>
  <si>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</si>
  <si>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</si>
  <si>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</si>
  <si>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</si>
  <si>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</si>
  <si>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</si>
  <si>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</si>
  <si>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</si>
  <si>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</si>
  <si>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</si>
  <si>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</si>
  <si>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</si>
  <si>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</si>
  <si>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</si>
  <si>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</si>
  <si>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</si>
  <si>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</si>
  <si>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</si>
  <si>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</si>
  <si>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</si>
  <si>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</si>
  <si>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</si>
  <si>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</si>
  <si>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</si>
  <si>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</si>
  <si>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</si>
  <si>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</si>
  <si>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</si>
  <si>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</si>
  <si>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</si>
  <si>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</si>
  <si>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</si>
  <si>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</si>
  <si>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</si>
  <si>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</si>
  <si>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</si>
  <si>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</si>
  <si>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</si>
  <si>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</si>
  <si>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</si>
  <si>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</si>
  <si>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</si>
  <si>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</si>
  <si>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</si>
  <si>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</si>
  <si>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</si>
  <si>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</si>
  <si>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</si>
  <si>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</si>
  <si>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</si>
  <si>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</si>
  <si>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</si>
  <si>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</si>
  <si>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</si>
  <si>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</si>
  <si>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</si>
  <si>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</si>
  <si>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</si>
  <si>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</si>
  <si>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</si>
  <si>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</si>
  <si>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</si>
  <si>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</si>
  <si>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</si>
  <si>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</si>
  <si>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</si>
  <si>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</si>
  <si>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</si>
  <si>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</si>
  <si>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</si>
  <si>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</si>
  <si>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</si>
  <si>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</si>
  <si>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</si>
  <si>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</si>
  <si>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</si>
  <si>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</si>
  <si>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</si>
  <si>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</si>
  <si>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</si>
  <si>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</si>
  <si>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</si>
  <si>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</si>
  <si>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</si>
  <si>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</si>
  <si>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</si>
  <si>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</si>
  <si>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</si>
  <si>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</si>
  <si>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</si>
  <si>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</si>
  <si>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</si>
  <si>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</si>
  <si>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</si>
  <si>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</si>
  <si>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</si>
  <si>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</si>
  <si>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</si>
  <si>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</si>
  <si>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</si>
  <si>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</si>
  <si>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</si>
  <si>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</si>
  <si>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</si>
  <si>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</si>
  <si>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</si>
  <si>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</si>
  <si>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</si>
  <si>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</si>
  <si>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</si>
  <si>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</si>
  <si>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</si>
  <si>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</si>
  <si>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</si>
  <si>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</si>
  <si>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</si>
  <si>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</si>
  <si>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</si>
  <si>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</si>
  <si>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</si>
  <si>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</si>
  <si>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</si>
  <si>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</si>
  <si>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</si>
  <si>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</si>
  <si>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</si>
  <si>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</si>
  <si>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</si>
  <si>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</si>
  <si>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</si>
  <si>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</si>
  <si>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</si>
  <si>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</si>
  <si>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</si>
  <si>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</si>
  <si>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</si>
  <si>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</si>
  <si>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</si>
  <si>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</si>
  <si>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</si>
  <si>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</si>
  <si>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</si>
  <si>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</si>
  <si>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</si>
  <si>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</si>
  <si>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</si>
  <si>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</si>
  <si>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</si>
  <si>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</si>
  <si>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</si>
  <si>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</si>
  <si>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</si>
  <si>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</si>
  <si>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</si>
  <si>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</si>
  <si>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</si>
  <si>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</si>
  <si>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</si>
  <si>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</si>
  <si>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</si>
  <si>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</si>
  <si>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</si>
  <si>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</si>
  <si>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</si>
  <si>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</si>
  <si>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</si>
  <si>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</si>
  <si>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</si>
  <si>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</si>
  <si>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</si>
  <si>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</si>
  <si>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</si>
  <si>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</si>
  <si>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</si>
  <si>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</si>
  <si>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</si>
  <si>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</si>
  <si>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</si>
  <si>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</si>
  <si>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</si>
  <si>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</si>
  <si>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</si>
  <si>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</si>
  <si>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</si>
  <si>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</si>
  <si>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</si>
  <si>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</si>
  <si>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</si>
  <si>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</si>
  <si>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</si>
  <si>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</si>
  <si>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</si>
  <si>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</si>
  <si>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</si>
  <si>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</si>
  <si>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</si>
  <si>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</si>
  <si>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</si>
  <si>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</si>
  <si>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</si>
  <si>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</si>
  <si>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</si>
  <si>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</si>
  <si>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</si>
  <si>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</si>
  <si>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</si>
  <si>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</si>
  <si>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</si>
  <si>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</si>
  <si>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</si>
  <si>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</si>
  <si>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</si>
  <si>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</si>
  <si>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</si>
  <si>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</si>
  <si>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</si>
  <si>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</si>
  <si>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</si>
  <si>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</si>
  <si>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</si>
  <si>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</si>
  <si>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</si>
  <si>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</si>
  <si>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</si>
  <si>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</si>
  <si>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</si>
  <si>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</si>
  <si>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</si>
  <si>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</si>
  <si>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</si>
  <si>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</si>
  <si>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</si>
  <si>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</si>
  <si>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</si>
  <si>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</si>
  <si>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</si>
  <si>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</si>
  <si>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</si>
  <si>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</si>
  <si>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</si>
  <si>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</si>
  <si>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</si>
  <si>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</si>
  <si>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</si>
  <si>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</si>
  <si>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</si>
  <si>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</si>
  <si>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</si>
  <si>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</si>
  <si>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</si>
  <si>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</si>
  <si>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</si>
  <si>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</si>
  <si>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</si>
  <si>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</si>
  <si>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</si>
  <si>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</si>
  <si>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</si>
  <si>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</si>
  <si>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</si>
  <si>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</si>
  <si>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</si>
  <si>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</si>
  <si>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</si>
  <si>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</si>
  <si>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</si>
  <si>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</si>
  <si>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</si>
  <si>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</si>
  <si>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</si>
  <si>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</si>
  <si>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</si>
  <si>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</si>
  <si>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</si>
  <si>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</si>
  <si>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</si>
  <si>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</si>
  <si>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</si>
  <si>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</si>
  <si>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</si>
  <si>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</si>
  <si>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</si>
  <si>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</si>
  <si>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</si>
  <si>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</si>
  <si>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</si>
  <si>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</si>
  <si>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</si>
  <si>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</si>
  <si>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</si>
  <si>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</si>
  <si>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</si>
  <si>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</si>
  <si>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</si>
  <si>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</si>
  <si>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</si>
  <si>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</si>
  <si>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</si>
  <si>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</si>
  <si>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</si>
  <si>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</si>
  <si>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</si>
  <si>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</si>
  <si>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</si>
  <si>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</si>
  <si>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</si>
  <si>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</si>
  <si>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</si>
  <si>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</si>
  <si>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</si>
  <si>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</si>
  <si>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</si>
  <si>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</si>
  <si>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</si>
  <si>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</si>
  <si>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</si>
  <si>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</si>
  <si>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</si>
  <si>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</si>
  <si>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</si>
  <si>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</si>
  <si>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</si>
  <si>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</si>
  <si>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</si>
  <si>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</si>
  <si>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</si>
  <si>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</si>
  <si>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</si>
  <si>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</si>
  <si>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</si>
  <si>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</si>
  <si>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</si>
  <si>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</si>
  <si>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</si>
  <si>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</si>
  <si>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</si>
  <si>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</si>
  <si>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</si>
  <si>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</si>
  <si>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</si>
  <si>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</si>
  <si>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</si>
  <si>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</si>
  <si>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</si>
  <si>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</si>
  <si>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</si>
  <si>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</si>
  <si>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</si>
  <si>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</si>
  <si>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</si>
  <si>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</si>
  <si>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</si>
  <si>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</si>
  <si>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</si>
  <si>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</si>
  <si>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</si>
  <si>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</si>
  <si>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</si>
  <si>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</si>
  <si>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</si>
  <si>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</si>
  <si>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</si>
  <si>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</si>
  <si>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</si>
  <si>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</si>
  <si>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</si>
  <si>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</si>
  <si>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</si>
  <si>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</si>
  <si>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</si>
  <si>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</si>
  <si>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</si>
  <si>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</si>
  <si>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</si>
  <si>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</si>
  <si>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</si>
  <si>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</si>
  <si>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</si>
  <si>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</si>
  <si>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</si>
  <si>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</si>
  <si>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</si>
  <si>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</si>
  <si>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</si>
  <si>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</si>
  <si>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</si>
  <si>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</si>
  <si>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</si>
  <si>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</si>
  <si>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</si>
  <si>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</si>
  <si>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</si>
  <si>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</si>
  <si>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</si>
  <si>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</si>
  <si>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</si>
  <si>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</si>
  <si>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</si>
  <si>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</si>
  <si>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</si>
  <si>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</si>
  <si>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</si>
  <si>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</si>
  <si>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</si>
  <si>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</si>
  <si>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</si>
  <si>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</si>
  <si>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</si>
  <si>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</si>
  <si>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</si>
  <si>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</si>
  <si>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</si>
  <si>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</si>
  <si>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</si>
  <si>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</si>
  <si>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</si>
  <si>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</si>
  <si>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</si>
  <si>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</si>
  <si>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</si>
  <si>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</si>
  <si>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</si>
  <si>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</si>
  <si>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</si>
  <si>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</si>
  <si>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</si>
  <si>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</si>
  <si>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</si>
  <si>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</si>
  <si>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</si>
  <si>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</si>
  <si>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</si>
  <si>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</si>
  <si>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</si>
  <si>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</si>
  <si>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</si>
  <si>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</si>
  <si>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</si>
  <si>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</si>
  <si>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</si>
  <si>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</si>
  <si>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</si>
  <si>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</si>
  <si>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</si>
  <si>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</si>
  <si>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</si>
  <si>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</si>
  <si>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</si>
  <si>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</si>
  <si>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</si>
  <si>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</si>
  <si>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</si>
  <si>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</si>
  <si>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</si>
  <si>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</si>
  <si>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</si>
  <si>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</si>
  <si>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</si>
  <si>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</si>
  <si>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</si>
  <si>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</si>
  <si>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</si>
  <si>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</si>
  <si>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</si>
  <si>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</si>
  <si>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</si>
  <si>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</si>
  <si>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</si>
  <si>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</si>
  <si>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</si>
  <si>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</si>
  <si>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</si>
  <si>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</si>
  <si>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</si>
  <si>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</si>
  <si>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</si>
  <si>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</si>
  <si>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</si>
  <si>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</si>
  <si>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</si>
  <si>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</si>
  <si>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</si>
  <si>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</si>
  <si>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</si>
  <si>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</si>
  <si>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</si>
  <si>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</si>
  <si>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</si>
  <si>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</si>
  <si>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</si>
  <si>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</si>
  <si>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</si>
  <si>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</si>
  <si>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</si>
  <si>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</si>
  <si>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</si>
  <si>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</si>
  <si>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</si>
  <si>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</si>
  <si>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</si>
  <si>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</si>
  <si>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</si>
  <si>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</si>
  <si>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</si>
  <si>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</si>
  <si>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</si>
  <si>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</si>
  <si>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</si>
  <si>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</si>
  <si>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</si>
  <si>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</si>
  <si>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</si>
  <si>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</si>
  <si>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</si>
  <si>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</si>
  <si>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</si>
  <si>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</si>
  <si>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</si>
  <si>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</si>
  <si>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</si>
  <si>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</si>
  <si>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</si>
  <si>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</si>
  <si>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</si>
  <si>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</si>
  <si>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</si>
  <si>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</si>
  <si>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</si>
  <si>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</si>
  <si>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</si>
  <si>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</si>
  <si>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</si>
  <si>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</si>
  <si>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</si>
  <si>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</si>
  <si>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</si>
  <si>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</si>
  <si>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</si>
  <si>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</si>
  <si>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</si>
  <si>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</si>
  <si>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</si>
  <si>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</si>
  <si>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</si>
  <si>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</si>
  <si>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</si>
  <si>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</si>
  <si>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</si>
  <si>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</si>
  <si>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</si>
  <si>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</si>
  <si>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</si>
  <si>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</si>
  <si>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</si>
  <si>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</si>
  <si>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</si>
  <si>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</si>
  <si>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</si>
  <si>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</si>
  <si>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</si>
  <si>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</si>
  <si>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</si>
  <si>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</si>
  <si>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</si>
  <si>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</si>
  <si>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</si>
  <si>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</si>
  <si>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</si>
  <si>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</si>
  <si>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</si>
  <si>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</si>
  <si>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</si>
  <si>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</si>
  <si>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</si>
  <si>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</si>
  <si>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</si>
  <si>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</si>
  <si>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</si>
  <si>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</si>
  <si>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</si>
  <si>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</si>
  <si>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</si>
  <si>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</si>
  <si>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</si>
  <si>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</si>
  <si>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</si>
  <si>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</si>
  <si>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</si>
  <si>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</si>
  <si>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</si>
  <si>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</si>
  <si>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</si>
  <si>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</si>
  <si>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</si>
  <si>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</si>
  <si>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</si>
  <si>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</si>
  <si>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</si>
  <si>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</si>
  <si>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</si>
  <si>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</si>
  <si>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</si>
  <si>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</si>
  <si>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</si>
  <si>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</si>
  <si>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</si>
  <si>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</si>
  <si>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</si>
  <si>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</si>
  <si>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</si>
  <si>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</si>
  <si>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</si>
  <si>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</si>
  <si>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</si>
  <si>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</si>
  <si>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</si>
  <si>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</si>
  <si>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</si>
  <si>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</si>
  <si>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</si>
  <si>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</si>
  <si>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</si>
  <si>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</si>
  <si>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</si>
  <si>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</si>
  <si>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</si>
  <si>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</si>
  <si>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</si>
  <si>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</si>
  <si>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</si>
  <si>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</si>
  <si>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</si>
  <si>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</si>
  <si>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</si>
  <si>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</si>
  <si>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</si>
  <si>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</si>
  <si>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</si>
  <si>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</si>
  <si>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</si>
  <si>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</si>
  <si>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</si>
  <si>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</si>
  <si>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</si>
  <si>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</si>
  <si>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</si>
  <si>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</si>
  <si>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</si>
  <si>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</si>
  <si>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</si>
  <si>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</si>
  <si>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</si>
  <si>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</si>
  <si>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</si>
  <si>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</si>
  <si>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</si>
  <si>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</si>
  <si>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</si>
  <si>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</si>
  <si>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</si>
  <si>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</si>
  <si>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</si>
  <si>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</si>
  <si>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</si>
  <si>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</si>
  <si>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</si>
  <si>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</si>
  <si>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</si>
  <si>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</si>
  <si>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</si>
  <si>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</si>
  <si>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</si>
  <si>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</si>
  <si>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</si>
  <si>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</si>
  <si>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</si>
  <si>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</si>
  <si>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</si>
  <si>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</si>
  <si>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</si>
  <si>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</si>
  <si>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</si>
  <si>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</si>
  <si>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</si>
  <si>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</si>
  <si>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</si>
  <si>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</si>
  <si>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</si>
  <si>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</si>
  <si>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</si>
  <si>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</si>
  <si>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</si>
  <si>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</si>
  <si>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</si>
  <si>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</si>
  <si>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</si>
  <si>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</si>
  <si>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</si>
  <si>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</si>
  <si>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</si>
  <si>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</si>
  <si>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</si>
  <si>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</si>
  <si>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</si>
  <si>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</si>
  <si>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</si>
  <si>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</si>
  <si>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</si>
  <si>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</si>
  <si>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</si>
  <si>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</si>
  <si>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</si>
  <si>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</si>
  <si>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</si>
  <si>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</si>
  <si>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</si>
  <si>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</si>
  <si>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</si>
  <si>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</si>
  <si>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</si>
  <si>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</si>
  <si>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</si>
  <si>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</si>
  <si>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</si>
  <si>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</si>
  <si>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</si>
  <si>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</si>
  <si>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</si>
  <si>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</si>
  <si>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</si>
  <si>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</si>
  <si>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</si>
  <si>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</si>
  <si>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</si>
  <si>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</si>
  <si>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</si>
  <si>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</si>
  <si>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</si>
  <si>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</si>
  <si>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</si>
  <si>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</si>
  <si>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</si>
  <si>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</si>
  <si>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</si>
  <si>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</si>
  <si>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</si>
  <si>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</si>
  <si>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</si>
  <si>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</si>
  <si>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</si>
  <si>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</si>
  <si>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</si>
  <si>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</si>
  <si>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</si>
  <si>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</si>
  <si>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</si>
  <si>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</si>
  <si>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</si>
  <si>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</si>
  <si>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</si>
  <si>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</si>
  <si>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</si>
  <si>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</si>
  <si>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</si>
  <si>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</si>
  <si>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</si>
  <si>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</si>
  <si>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</si>
  <si>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</si>
  <si>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</si>
  <si>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</si>
  <si>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</si>
  <si>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</si>
  <si>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</si>
  <si>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</si>
  <si>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</si>
  <si>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</si>
  <si>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</si>
  <si>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</si>
  <si>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</si>
  <si>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</si>
  <si>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</si>
  <si>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</si>
  <si>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</si>
  <si>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</si>
  <si>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</si>
  <si>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</si>
  <si>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</si>
  <si>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</si>
  <si>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</si>
  <si>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</si>
  <si>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</si>
  <si>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</si>
  <si>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</si>
  <si>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</si>
  <si>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</si>
  <si>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</si>
  <si>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</si>
  <si>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</si>
  <si>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</si>
  <si>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</si>
  <si>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</si>
  <si>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</si>
  <si>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</si>
  <si>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</si>
  <si>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</si>
  <si>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</si>
  <si>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</si>
  <si>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</si>
  <si>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</si>
  <si>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</si>
  <si>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</si>
  <si>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</si>
  <si>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</si>
  <si>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</si>
  <si>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</si>
  <si>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</si>
  <si>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</si>
  <si>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</si>
  <si>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</si>
  <si>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</si>
  <si>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</si>
  <si>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</si>
  <si>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</si>
  <si>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</si>
  <si>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</si>
  <si>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</si>
  <si>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</si>
  <si>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</si>
  <si>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</si>
  <si>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</si>
  <si>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</si>
  <si>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</si>
  <si>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</si>
  <si>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</si>
  <si>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</si>
  <si>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</si>
  <si>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</si>
  <si>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</si>
  <si>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</si>
  <si>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</si>
  <si>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</si>
  <si>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</si>
  <si>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</si>
  <si>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</si>
  <si>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</si>
  <si>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</si>
  <si>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</si>
  <si>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</si>
  <si>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</si>
  <si>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</si>
  <si>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</si>
  <si>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</si>
  <si>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</si>
  <si>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</si>
  <si>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</si>
  <si>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</si>
  <si>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</si>
  <si>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</si>
  <si>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</si>
  <si>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</si>
  <si>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</si>
  <si>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</si>
  <si>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</si>
  <si>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</si>
  <si>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</si>
  <si>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</si>
  <si>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</si>
  <si>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</si>
  <si>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</si>
  <si>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</si>
  <si>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</si>
  <si>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</si>
  <si>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</si>
  <si>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</si>
  <si>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</si>
  <si>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</si>
  <si>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</si>
  <si>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</si>
  <si>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</si>
  <si>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</si>
  <si>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</si>
  <si>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</si>
  <si>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</si>
  <si>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</si>
  <si>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</si>
  <si>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</si>
  <si>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</si>
  <si>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</si>
  <si>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</si>
  <si>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</si>
  <si>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</si>
  <si>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</si>
  <si>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</si>
  <si>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</si>
  <si>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</si>
  <si>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</si>
  <si>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</si>
  <si>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</si>
  <si>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</si>
  <si>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</si>
  <si>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</si>
  <si>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</si>
  <si>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</si>
  <si>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</si>
  <si>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</si>
  <si>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</si>
  <si>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</si>
  <si>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</si>
  <si>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</si>
  <si>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</si>
  <si>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</si>
  <si>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</si>
  <si>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</si>
  <si>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</si>
  <si>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</si>
  <si>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</si>
  <si>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</si>
  <si>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</si>
  <si>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</si>
  <si>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</si>
  <si>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</si>
  <si>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</si>
  <si>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</si>
  <si>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</si>
  <si>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</si>
  <si>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</si>
  <si>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</si>
  <si>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</si>
  <si>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</si>
  <si>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</si>
  <si>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</si>
  <si>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</si>
  <si>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</si>
  <si>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</si>
  <si>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</si>
  <si>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</si>
  <si>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</si>
  <si>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</si>
  <si>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</si>
  <si>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</si>
  <si>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</si>
  <si>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</si>
  <si>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</si>
  <si>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</si>
  <si>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</si>
  <si>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</si>
  <si>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</si>
  <si>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</si>
  <si>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</si>
  <si>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</si>
  <si>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</si>
  <si>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</si>
  <si>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</si>
  <si>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</si>
  <si>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</si>
  <si>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</si>
  <si>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</si>
  <si>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</si>
  <si>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</si>
  <si>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</si>
  <si>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</si>
  <si>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</si>
  <si>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</si>
  <si>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</si>
  <si>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</si>
  <si>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</si>
  <si>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</si>
  <si>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</si>
  <si>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</si>
  <si>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</si>
  <si>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</si>
  <si>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</si>
  <si>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</si>
  <si>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</si>
  <si>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</si>
  <si>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</si>
  <si>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</si>
  <si>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</si>
  <si>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</si>
  <si>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</si>
  <si>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</si>
  <si>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</si>
  <si>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</si>
  <si>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</si>
  <si>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</si>
  <si>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</si>
  <si>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</si>
  <si>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</si>
  <si>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</si>
  <si>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</si>
  <si>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</si>
  <si>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</si>
  <si>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</si>
  <si>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</si>
  <si>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</si>
  <si>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</si>
  <si>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</si>
  <si>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</si>
  <si>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</si>
  <si>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</si>
  <si>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</si>
  <si>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</si>
  <si>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</si>
  <si>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</si>
  <si>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</si>
  <si>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</si>
  <si>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</si>
  <si>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</si>
  <si>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</si>
  <si>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</si>
  <si>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</si>
  <si>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</si>
  <si>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</si>
  <si>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</si>
  <si>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</si>
  <si>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</si>
  <si>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</si>
  <si>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</si>
  <si>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</si>
  <si>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</si>
  <si>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</si>
  <si>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</si>
  <si>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</si>
  <si>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</si>
  <si>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</si>
  <si>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</si>
  <si>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</si>
  <si>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</si>
  <si>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</si>
  <si>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</si>
  <si>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</si>
  <si>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</si>
  <si>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</si>
  <si>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</si>
  <si>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</si>
  <si>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</si>
  <si>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</si>
  <si>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</si>
  <si>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</si>
  <si>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</si>
  <si>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</si>
  <si>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</si>
  <si>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</si>
  <si>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</si>
  <si>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</si>
  <si>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</si>
  <si>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</si>
  <si>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</si>
  <si>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</si>
  <si>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</si>
  <si>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</si>
  <si>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</si>
  <si>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</si>
  <si>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</si>
  <si>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</si>
  <si>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</si>
  <si>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</si>
  <si>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</si>
  <si>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</si>
  <si>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</si>
  <si>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</si>
  <si>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</si>
  <si>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</si>
  <si>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</si>
  <si>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</si>
  <si>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</si>
  <si>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</si>
  <si>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</si>
  <si>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</si>
  <si>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</si>
  <si>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</si>
  <si>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</si>
  <si>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</si>
  <si>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</si>
  <si>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</si>
  <si>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</si>
  <si>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</si>
  <si>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</si>
  <si>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</si>
  <si>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</si>
  <si>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</si>
  <si>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</si>
  <si>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</si>
  <si>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</si>
  <si>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</si>
  <si>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</si>
  <si>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</si>
  <si>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</si>
  <si>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</si>
  <si>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</si>
  <si>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</si>
  <si>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</si>
  <si>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</si>
  <si>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</si>
  <si>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</si>
  <si>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</si>
  <si>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</si>
  <si>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</si>
  <si>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</si>
  <si>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</si>
  <si>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</si>
  <si>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</si>
  <si>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</si>
  <si>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</si>
  <si>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</si>
  <si>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</si>
  <si>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</si>
  <si>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</si>
  <si>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</si>
  <si>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</si>
  <si>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</si>
  <si>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</si>
  <si>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</si>
  <si>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</si>
  <si>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</si>
  <si>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</si>
  <si>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</si>
  <si>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</si>
  <si>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</si>
  <si>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</si>
  <si>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</si>
  <si>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</si>
  <si>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</si>
  <si>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</si>
  <si>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</si>
  <si>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</si>
  <si>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</si>
  <si>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</si>
  <si>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</si>
  <si>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</si>
  <si>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</si>
  <si>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</si>
  <si>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</si>
  <si>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</si>
  <si>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</si>
  <si>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</si>
  <si>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</si>
  <si>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</si>
  <si>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</si>
  <si>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</si>
  <si>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</si>
  <si>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</si>
  <si>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</si>
  <si>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</si>
  <si>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</si>
  <si>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</si>
  <si>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</si>
  <si>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</si>
  <si>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</si>
  <si>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</si>
  <si>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</si>
  <si>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</si>
  <si>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</si>
  <si>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</si>
  <si>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</si>
  <si>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</si>
  <si>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</si>
  <si>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</si>
  <si>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</si>
  <si>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</si>
  <si>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</si>
  <si>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</si>
  <si>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</si>
  <si>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</si>
  <si>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</si>
  <si>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</si>
  <si>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</si>
  <si>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</si>
  <si>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</si>
  <si>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</si>
  <si>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</si>
  <si>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</si>
  <si>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</si>
  <si>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</si>
  <si>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</si>
  <si>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</si>
  <si>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</si>
  <si>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</si>
  <si>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</si>
  <si>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</si>
  <si>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</si>
  <si>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</si>
  <si>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</si>
  <si>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</si>
  <si>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</si>
  <si>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</si>
  <si>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</si>
  <si>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</si>
  <si>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</si>
  <si>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</si>
  <si>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</si>
  <si>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</si>
  <si>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</si>
  <si>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</si>
  <si>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</si>
  <si>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</si>
  <si>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</si>
  <si>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</si>
  <si>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</si>
  <si>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</si>
  <si>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</si>
  <si>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</si>
  <si>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</si>
  <si>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</si>
  <si>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</si>
  <si>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</si>
  <si>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</si>
  <si>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</si>
  <si>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</si>
  <si>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</si>
  <si>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</si>
  <si>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</si>
  <si>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</si>
  <si>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</si>
  <si>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</si>
  <si>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</si>
  <si>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</si>
  <si>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</si>
  <si>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</si>
  <si>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</si>
  <si>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</si>
  <si>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</si>
  <si>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</si>
  <si>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</si>
  <si>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</si>
  <si>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</si>
  <si>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</si>
  <si>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</si>
  <si>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</si>
  <si>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</si>
  <si>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</si>
  <si>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</si>
  <si>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</si>
  <si>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</si>
  <si>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</si>
  <si>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</si>
  <si>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</si>
  <si>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</si>
  <si>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</si>
  <si>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</si>
  <si>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</si>
  <si>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</si>
  <si>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</si>
  <si>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</si>
  <si>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</si>
  <si>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</si>
  <si>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</si>
  <si>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</si>
  <si>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</si>
  <si>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</si>
  <si>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</si>
  <si>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</si>
  <si>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</si>
  <si>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</si>
  <si>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</si>
  <si>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</si>
  <si>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</si>
  <si>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</si>
  <si>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</si>
  <si>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</si>
  <si>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</si>
  <si>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</si>
  <si>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</si>
  <si>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</si>
  <si>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</si>
  <si>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</si>
  <si>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</si>
  <si>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</si>
  <si>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</si>
  <si>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</si>
  <si>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</si>
  <si>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</si>
  <si>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</si>
  <si>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</si>
  <si>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</si>
  <si>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</si>
  <si>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</si>
  <si>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</si>
  <si>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</si>
  <si>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</si>
  <si>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</si>
  <si>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</si>
  <si>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</si>
  <si>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</si>
  <si>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</si>
  <si>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</si>
  <si>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</si>
  <si>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</si>
  <si>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</si>
  <si>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</si>
  <si>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</si>
  <si>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</si>
  <si>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</si>
  <si>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</si>
  <si>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</si>
  <si>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</si>
  <si>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</si>
  <si>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</si>
  <si>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</si>
  <si>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</si>
  <si>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</si>
  <si>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</si>
  <si>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</si>
  <si>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</si>
  <si>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</si>
  <si>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</si>
  <si>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</si>
  <si>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</si>
  <si>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</si>
  <si>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</si>
  <si>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</si>
  <si>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</si>
  <si>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</si>
  <si>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</si>
  <si>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</si>
  <si>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</si>
  <si>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</si>
  <si>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</si>
  <si>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</si>
  <si>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</si>
  <si>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</si>
  <si>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</si>
  <si>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</si>
  <si>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</si>
  <si>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</si>
  <si>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</si>
  <si>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</si>
  <si>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</si>
  <si>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</si>
  <si>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</si>
  <si>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</si>
  <si>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</si>
  <si>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</si>
  <si>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</si>
  <si>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</si>
  <si>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</si>
  <si>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</si>
  <si>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</si>
  <si>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</si>
  <si>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</si>
  <si>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</si>
  <si>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</si>
  <si>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</si>
  <si>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</si>
  <si>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</si>
  <si>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</si>
  <si>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</si>
  <si>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</si>
  <si>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</si>
  <si>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</si>
  <si>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</si>
  <si>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</si>
  <si>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</si>
  <si>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</si>
  <si>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</si>
  <si>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</si>
  <si>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</si>
  <si>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</si>
  <si>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</si>
  <si>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</si>
  <si>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</si>
  <si>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</si>
  <si>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</si>
  <si>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</si>
  <si>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</si>
  <si>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</si>
  <si>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</si>
  <si>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</si>
  <si>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</si>
  <si>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</si>
  <si>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</si>
  <si>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</si>
  <si>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</si>
  <si>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</si>
  <si>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</si>
  <si>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</si>
  <si>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</si>
  <si>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</si>
  <si>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</si>
  <si>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</si>
  <si>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</si>
  <si>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</si>
  <si>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</si>
  <si>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</si>
  <si>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</si>
  <si>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</si>
  <si>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</si>
  <si>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</si>
  <si>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</si>
  <si>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</si>
  <si>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</si>
  <si>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</si>
  <si>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</si>
  <si>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</si>
  <si>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</si>
  <si>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</si>
  <si>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</si>
  <si>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</si>
  <si>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</si>
  <si>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</si>
  <si>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</si>
  <si>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</si>
  <si>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</si>
  <si>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</si>
  <si>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</si>
  <si>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</si>
  <si>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</si>
  <si>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</si>
  <si>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</si>
  <si>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</si>
  <si>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</si>
  <si>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</si>
  <si>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</si>
  <si>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</si>
  <si>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</si>
  <si>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</si>
  <si>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</si>
  <si>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</si>
  <si>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</si>
  <si>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</si>
  <si>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</si>
  <si>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</si>
  <si>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</si>
  <si>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</si>
  <si>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</si>
  <si>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</si>
  <si>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</si>
  <si>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</si>
  <si>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</si>
  <si>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</si>
  <si>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</si>
  <si>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</si>
  <si>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</si>
  <si>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</si>
  <si>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</si>
  <si>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</si>
  <si>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</si>
  <si>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</si>
  <si>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</si>
  <si>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</si>
  <si>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</si>
  <si>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</si>
  <si>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</si>
  <si>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</si>
  <si>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</si>
  <si>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</si>
  <si>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</si>
  <si>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</si>
  <si>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</si>
  <si>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</si>
  <si>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</si>
  <si>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</si>
  <si>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</si>
  <si>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</si>
  <si>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</si>
  <si>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</si>
  <si>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</si>
  <si>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</si>
  <si>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</si>
  <si>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</si>
  <si>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</si>
  <si>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</si>
  <si>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</si>
  <si>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</si>
  <si>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</si>
  <si>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</si>
  <si>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</si>
  <si>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</si>
  <si>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</si>
  <si>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</si>
  <si>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</si>
  <si>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</si>
  <si>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</si>
  <si>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</si>
  <si>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</si>
  <si>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</si>
  <si>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</si>
  <si>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</si>
  <si>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</si>
  <si>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</si>
  <si>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</si>
  <si>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</si>
  <si>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</si>
  <si>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</si>
  <si>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</si>
  <si>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</si>
  <si>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</si>
  <si>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</si>
  <si>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</si>
  <si>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</si>
  <si>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</si>
  <si>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</si>
  <si>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</si>
  <si>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</si>
  <si>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</si>
  <si>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</si>
  <si>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</si>
  <si>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</si>
  <si>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</si>
  <si>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</si>
  <si>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</si>
  <si>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</si>
  <si>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</si>
  <si>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</si>
  <si>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</si>
  <si>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</si>
  <si>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</si>
  <si>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</si>
  <si>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</si>
  <si>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</si>
  <si>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</si>
  <si>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</si>
  <si>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</si>
  <si>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</si>
  <si>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</si>
  <si>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</si>
  <si>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</si>
  <si>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</si>
  <si>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</si>
  <si>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</si>
  <si>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</si>
  <si>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</si>
  <si>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</si>
  <si>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</si>
  <si>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</si>
  <si>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</si>
  <si>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</si>
  <si>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</si>
  <si>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</si>
  <si>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</si>
  <si>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</si>
  <si>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</si>
  <si>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</si>
  <si>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</si>
  <si>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</si>
  <si>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</si>
  <si>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</si>
  <si>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</si>
  <si>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</si>
  <si>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</si>
  <si>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</si>
  <si>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</si>
  <si>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</si>
  <si>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</si>
  <si>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</si>
  <si>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</si>
  <si>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</si>
  <si>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</si>
  <si>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</si>
  <si>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</si>
  <si>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</si>
  <si>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</si>
  <si>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</si>
  <si>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</si>
  <si>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</si>
  <si>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</si>
  <si>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</si>
  <si>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</si>
  <si>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</si>
  <si>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</si>
  <si>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</si>
  <si>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</si>
  <si>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</si>
  <si>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</si>
  <si>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</si>
  <si>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</si>
  <si>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</si>
  <si>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</si>
  <si>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</si>
  <si>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</si>
  <si>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</si>
  <si>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</si>
  <si>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</si>
  <si>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</si>
  <si>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</si>
  <si>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</si>
  <si>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</si>
  <si>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</si>
  <si>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</si>
  <si>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</si>
  <si>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</si>
  <si>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</si>
  <si>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</si>
  <si>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</si>
  <si>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</si>
  <si>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</si>
  <si>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</si>
  <si>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</si>
  <si>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</si>
  <si>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</si>
  <si>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</si>
  <si>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</si>
  <si>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</si>
  <si>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</si>
  <si>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</si>
  <si>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</si>
  <si>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</si>
  <si>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</si>
  <si>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</si>
  <si>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</si>
  <si>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</si>
  <si>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</si>
  <si>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</si>
  <si>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</si>
  <si>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</si>
  <si>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</si>
  <si>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</si>
  <si>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</si>
  <si>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</si>
  <si>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</si>
  <si>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</si>
  <si>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</si>
  <si>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</si>
  <si>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</si>
  <si>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</si>
  <si>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</si>
  <si>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</si>
  <si>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</si>
  <si>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</si>
  <si>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</si>
  <si>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</si>
  <si>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</si>
  <si>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</si>
  <si>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</si>
  <si>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</si>
  <si>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</si>
  <si>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</si>
  <si>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</si>
  <si>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</si>
  <si>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</si>
  <si>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</si>
  <si>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</si>
  <si>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</si>
  <si>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</si>
  <si>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</si>
  <si>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</si>
  <si>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</si>
  <si>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</si>
  <si>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</si>
  <si>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</si>
  <si>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</si>
  <si>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</si>
  <si>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</si>
  <si>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</si>
  <si>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</si>
  <si>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</si>
  <si>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</si>
  <si>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</si>
  <si>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</si>
  <si>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</si>
  <si>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</si>
  <si>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</si>
  <si>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</si>
  <si>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</si>
  <si>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</si>
  <si>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</si>
  <si>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</si>
  <si>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</si>
  <si>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</si>
  <si>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</si>
  <si>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</si>
  <si>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</si>
  <si>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</si>
  <si>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</si>
  <si>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</si>
  <si>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</si>
  <si>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</si>
  <si>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</si>
  <si>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</si>
  <si>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</si>
  <si>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</si>
  <si>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</si>
  <si>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</si>
  <si>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</si>
  <si>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</si>
  <si>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</si>
  <si>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</si>
  <si>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</si>
  <si>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</si>
  <si>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</si>
  <si>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</si>
  <si>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</si>
  <si>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</si>
  <si>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</si>
  <si>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</si>
  <si>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</si>
  <si>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</si>
  <si>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</si>
  <si>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</si>
  <si>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</si>
  <si>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</si>
  <si>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</si>
  <si>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</si>
  <si>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</si>
  <si>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</si>
  <si>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</si>
  <si>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</si>
  <si>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</si>
  <si>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</si>
  <si>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</si>
  <si>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</si>
  <si>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</si>
  <si>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</si>
  <si>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</si>
  <si>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</si>
  <si>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</si>
  <si>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</si>
  <si>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</si>
  <si>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</si>
  <si>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</si>
  <si>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</si>
  <si>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</si>
  <si>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</si>
  <si>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</si>
  <si>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</si>
  <si>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</si>
  <si>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</si>
  <si>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</si>
  <si>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</si>
  <si>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</si>
  <si>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</si>
  <si>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</si>
  <si>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</si>
  <si>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</si>
  <si>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</si>
  <si>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</si>
  <si>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</si>
  <si>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</si>
  <si>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</si>
  <si>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</si>
  <si>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</si>
  <si>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</si>
  <si>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</si>
  <si>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</si>
  <si>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</si>
  <si>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</si>
  <si>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</si>
  <si>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</si>
  <si>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</si>
  <si>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</si>
  <si>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</si>
  <si>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</si>
  <si>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</si>
  <si>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</si>
  <si>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</si>
  <si>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</si>
  <si>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</si>
  <si>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</si>
  <si>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</si>
  <si>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</si>
  <si>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</si>
  <si>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</si>
  <si>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</si>
  <si>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</si>
  <si>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</si>
  <si>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</si>
  <si>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</si>
  <si>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</si>
  <si>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</si>
  <si>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</si>
  <si>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</si>
  <si>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</si>
  <si>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</si>
  <si>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</si>
  <si>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</si>
  <si>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</si>
  <si>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</si>
  <si>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</si>
  <si>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</si>
  <si>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</si>
  <si>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</si>
  <si>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</si>
  <si>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</si>
  <si>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</si>
  <si>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</si>
  <si>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</si>
  <si>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</si>
  <si>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</si>
  <si>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</si>
  <si>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</si>
  <si>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</si>
  <si>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</si>
  <si>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</si>
  <si>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</si>
  <si>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</si>
  <si>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</si>
  <si>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</si>
  <si>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</si>
  <si>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</si>
  <si>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</si>
  <si>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</si>
  <si>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</si>
  <si>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</si>
  <si>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</si>
  <si>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</si>
  <si>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</si>
  <si>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</si>
  <si>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</si>
  <si>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</si>
  <si>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</si>
  <si>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</si>
  <si>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</si>
  <si>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</si>
  <si>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</si>
  <si>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</si>
  <si>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</si>
  <si>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</si>
  <si>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</si>
  <si>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</si>
  <si>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</si>
  <si>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</si>
  <si>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</si>
  <si>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</si>
  <si>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</si>
  <si>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</si>
  <si>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</si>
  <si>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</si>
  <si>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</si>
  <si>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</si>
  <si>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</si>
  <si>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</si>
  <si>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</si>
  <si>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</si>
  <si>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</si>
  <si>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</si>
  <si>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</si>
  <si>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</si>
  <si>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</si>
  <si>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</si>
  <si>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</si>
  <si>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</si>
  <si>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</si>
  <si>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</si>
  <si>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</si>
  <si>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</si>
  <si>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</si>
  <si>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</si>
  <si>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</si>
  <si>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</si>
  <si>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</si>
  <si>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</si>
  <si>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</si>
  <si>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</si>
  <si>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</si>
  <si>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</si>
  <si>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</si>
  <si>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</si>
  <si>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</si>
  <si>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</si>
  <si>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</si>
  <si>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</si>
  <si>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</si>
  <si>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</si>
  <si>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</si>
  <si>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</si>
  <si>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</si>
  <si>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</si>
  <si>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</si>
  <si>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</si>
  <si>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</si>
  <si>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</si>
  <si>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</si>
  <si>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</si>
  <si>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</si>
  <si>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</si>
  <si>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</si>
  <si>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</si>
  <si>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</si>
  <si>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</si>
  <si>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</si>
  <si>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</si>
  <si>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</si>
  <si>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</si>
  <si>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</si>
  <si>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</si>
  <si>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</si>
  <si>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</si>
  <si>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</si>
  <si>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</si>
  <si>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</si>
  <si>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</si>
  <si>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</si>
  <si>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</si>
  <si>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</si>
  <si>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</si>
  <si>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</si>
  <si>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</si>
  <si>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</si>
  <si>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</si>
  <si>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</si>
  <si>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</si>
  <si>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</si>
  <si>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</si>
  <si>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</si>
  <si>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</si>
  <si>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</si>
  <si>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</si>
  <si>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</si>
  <si>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</si>
  <si>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</si>
  <si>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</si>
  <si>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</si>
  <si>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</si>
  <si>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</si>
  <si>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</si>
  <si>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</si>
  <si>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</si>
  <si>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</si>
  <si>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</si>
  <si>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</si>
  <si>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</si>
  <si>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</si>
  <si>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</si>
  <si>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</si>
  <si>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</si>
  <si>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</si>
  <si>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</si>
  <si>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</si>
  <si>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</si>
  <si>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</si>
  <si>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</si>
  <si>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</si>
  <si>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</si>
  <si>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</si>
  <si>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</si>
  <si>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</si>
  <si>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</si>
  <si>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</si>
  <si>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</si>
  <si>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</si>
  <si>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</si>
  <si>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</si>
  <si>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</si>
  <si>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</si>
  <si>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</si>
  <si>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</si>
  <si>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</si>
  <si>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</si>
  <si>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</si>
  <si>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</si>
  <si>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</si>
  <si>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</si>
  <si>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</si>
  <si>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</si>
  <si>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</si>
  <si>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</si>
  <si>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</si>
  <si>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</si>
  <si>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</si>
  <si>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</si>
  <si>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</si>
  <si>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</si>
  <si>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</si>
  <si>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</si>
  <si>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</si>
  <si>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</si>
  <si>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</si>
  <si>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</si>
  <si>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</si>
  <si>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</si>
  <si>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</si>
  <si>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</si>
  <si>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</si>
  <si>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</si>
  <si>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</si>
  <si>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</si>
  <si>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</si>
  <si>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</si>
  <si>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</si>
  <si>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</si>
  <si>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</si>
  <si>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</si>
  <si>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</si>
  <si>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</si>
  <si>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</si>
  <si>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</si>
  <si>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</si>
  <si>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</si>
  <si>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</si>
  <si>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</si>
  <si>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</si>
  <si>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</si>
  <si>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</si>
  <si>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</si>
  <si>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</si>
  <si>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</si>
  <si>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</si>
  <si>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</si>
  <si>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</si>
  <si>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</si>
  <si>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</si>
  <si>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</si>
  <si>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</si>
  <si>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</si>
  <si>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</si>
  <si>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</si>
  <si>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</si>
  <si>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</si>
  <si>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</si>
  <si>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</si>
  <si>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</si>
  <si>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</si>
  <si>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</si>
  <si>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</si>
  <si>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</si>
  <si>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</si>
  <si>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</si>
  <si>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</si>
  <si>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</si>
  <si>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</si>
  <si>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</si>
  <si>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</si>
  <si>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</si>
  <si>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</si>
  <si>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</si>
  <si>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</si>
  <si>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</si>
  <si>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</si>
  <si>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</si>
  <si>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</si>
  <si>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</si>
  <si>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</si>
  <si>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</si>
  <si>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</si>
  <si>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</si>
  <si>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</si>
  <si>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</si>
  <si>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</si>
  <si>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</si>
  <si>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</si>
  <si>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</si>
  <si>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</si>
  <si>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</si>
  <si>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</si>
  <si>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</si>
  <si>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</si>
  <si>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</si>
  <si>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</si>
  <si>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</si>
  <si>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</si>
  <si>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</si>
  <si>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</si>
  <si>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</si>
  <si>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</si>
  <si>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</si>
  <si>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</si>
  <si>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</si>
  <si>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</si>
  <si>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</si>
  <si>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</si>
  <si>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</si>
  <si>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</si>
  <si>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</si>
  <si>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</si>
  <si>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</si>
  <si>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</si>
  <si>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</si>
  <si>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</si>
  <si>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</si>
  <si>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</si>
  <si>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</si>
  <si>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</si>
  <si>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</si>
  <si>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</si>
  <si>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</si>
  <si>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</si>
  <si>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</si>
  <si>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</si>
  <si>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</si>
  <si>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</si>
  <si>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</si>
  <si>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</si>
  <si>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</si>
  <si>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</si>
  <si>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</si>
  <si>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</si>
  <si>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</si>
  <si>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</si>
  <si>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</si>
  <si>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</si>
  <si>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</si>
  <si>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</si>
  <si>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</si>
  <si>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</si>
  <si>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</si>
  <si>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</si>
  <si>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</si>
  <si>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</si>
  <si>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</si>
  <si>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</si>
  <si>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</si>
  <si>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</si>
  <si>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</si>
  <si>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</si>
  <si>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</si>
  <si>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</si>
  <si>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</si>
  <si>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</si>
  <si>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</si>
  <si>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</si>
  <si>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</si>
  <si>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</si>
  <si>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</si>
  <si>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</si>
  <si>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</si>
  <si>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</si>
  <si>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</si>
  <si>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</si>
  <si>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</si>
  <si>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</si>
  <si>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</si>
  <si>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</si>
  <si>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</si>
  <si>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</si>
  <si>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</si>
  <si>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</si>
  <si>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</si>
  <si>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</si>
  <si>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</si>
  <si>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</si>
  <si>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</si>
  <si>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</si>
  <si>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</si>
  <si>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</si>
  <si>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</si>
  <si>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</si>
  <si>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</si>
  <si>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</si>
  <si>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</si>
  <si>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</si>
  <si>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</si>
  <si>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</si>
  <si>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</si>
  <si>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</si>
  <si>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</si>
  <si>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</si>
  <si>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</si>
  <si>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</si>
  <si>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</si>
  <si>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</si>
  <si>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</si>
  <si>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</si>
  <si>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</si>
  <si>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</si>
  <si>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</si>
  <si>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</si>
  <si>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</si>
  <si>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</si>
  <si>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</si>
  <si>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</si>
  <si>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</si>
  <si>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</si>
  <si>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</si>
  <si>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</si>
  <si>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</si>
  <si>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</si>
  <si>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</si>
  <si>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</si>
  <si>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</si>
  <si>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</si>
  <si>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</si>
  <si>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</si>
  <si>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</si>
  <si>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</si>
  <si>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</si>
  <si>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</si>
  <si>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</si>
  <si>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</si>
  <si>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</si>
  <si>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</si>
  <si>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</si>
  <si>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</si>
  <si>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</si>
  <si>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</si>
  <si>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</si>
  <si>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</si>
  <si>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</si>
  <si>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</si>
  <si>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</si>
  <si>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</si>
  <si>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</si>
  <si>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</si>
  <si>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</si>
  <si>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</si>
  <si>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</si>
  <si>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</si>
  <si>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</si>
  <si>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</si>
  <si>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</si>
  <si>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</si>
  <si>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</si>
  <si>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</si>
  <si>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</si>
  <si>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</si>
  <si>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</si>
  <si>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</si>
  <si>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</si>
  <si>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</si>
  <si>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</si>
  <si>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</si>
  <si>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</si>
  <si>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</si>
  <si>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</si>
  <si>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</si>
  <si>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</si>
  <si>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</si>
  <si>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</si>
  <si>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</si>
  <si>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</si>
  <si>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</si>
  <si>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</si>
  <si>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</si>
  <si>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</si>
  <si>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</si>
  <si>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</si>
  <si>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</si>
  <si>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</si>
  <si>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</si>
  <si>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</si>
  <si>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</si>
  <si>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</si>
  <si>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</si>
  <si>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</si>
  <si>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</si>
  <si>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</si>
  <si>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</si>
  <si>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</si>
  <si>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</si>
  <si>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</si>
  <si>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</si>
  <si>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</si>
  <si>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</si>
  <si>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</si>
  <si>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</si>
  <si>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</si>
  <si>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</si>
  <si>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</si>
  <si>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</si>
  <si>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</si>
  <si>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</si>
  <si>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</si>
  <si>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</si>
  <si>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</si>
  <si>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</si>
  <si>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</si>
  <si>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</si>
  <si>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</si>
  <si>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</si>
  <si>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</si>
  <si>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</si>
  <si>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</si>
  <si>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</si>
  <si>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</si>
  <si>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</si>
  <si>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</si>
  <si>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</si>
  <si>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</si>
  <si>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</si>
  <si>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</si>
  <si>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</si>
  <si>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</si>
  <si>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</si>
  <si>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</si>
  <si>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</si>
  <si>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</si>
  <si>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</si>
  <si>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</si>
  <si>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</si>
  <si>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</si>
  <si>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</si>
  <si>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</si>
  <si>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</si>
  <si>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</si>
  <si>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</si>
  <si>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</si>
  <si>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</si>
  <si>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</si>
  <si>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</si>
  <si>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</si>
  <si>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</si>
  <si>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</si>
  <si>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</si>
  <si>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</si>
  <si>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</si>
  <si>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</si>
  <si>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</si>
  <si>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</si>
  <si>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</si>
  <si>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</si>
  <si>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</si>
  <si>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</si>
  <si>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</si>
  <si>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</si>
  <si>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</si>
  <si>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</si>
  <si>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</si>
  <si>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</si>
  <si>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</si>
  <si>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</si>
  <si>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</si>
  <si>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</si>
  <si>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</si>
  <si>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</si>
  <si>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</si>
  <si>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</si>
  <si>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</si>
  <si>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</si>
  <si>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</si>
  <si>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</si>
  <si>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</si>
  <si>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</si>
  <si>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</si>
  <si>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</si>
  <si>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</si>
  <si>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</si>
  <si>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</si>
  <si>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</si>
  <si>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</si>
  <si>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</si>
  <si>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</si>
  <si>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</si>
  <si>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</si>
  <si>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</si>
  <si>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</si>
  <si>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</si>
  <si>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</si>
  <si>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</si>
  <si>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</si>
  <si>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</si>
  <si>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</si>
  <si>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</si>
  <si>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</si>
  <si>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</si>
  <si>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</si>
  <si>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</si>
  <si>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</si>
  <si>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</si>
  <si>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</si>
  <si>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</si>
  <si>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</si>
  <si>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</si>
  <si>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</si>
  <si>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</si>
  <si>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</si>
  <si>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</si>
  <si>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</si>
  <si>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</si>
  <si>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</si>
  <si>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</si>
  <si>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</si>
  <si>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</si>
  <si>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</si>
  <si>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</si>
  <si>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</si>
  <si>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</si>
  <si>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</si>
  <si>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</si>
  <si>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</si>
  <si>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</si>
  <si>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</si>
  <si>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</si>
  <si>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</si>
  <si>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</si>
  <si>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</si>
  <si>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</si>
  <si>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</si>
  <si>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</si>
  <si>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</si>
  <si>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</si>
  <si>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</si>
  <si>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</si>
  <si>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</si>
  <si>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</si>
  <si>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</si>
  <si>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</si>
  <si>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</si>
  <si>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</si>
  <si>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</si>
  <si>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</si>
  <si>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</si>
  <si>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</si>
  <si>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</si>
  <si>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</si>
  <si>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</si>
  <si>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</si>
  <si>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</si>
  <si>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</si>
  <si>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</si>
  <si>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</si>
  <si>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</si>
  <si>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</si>
  <si>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</si>
  <si>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</si>
  <si>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</si>
  <si>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</si>
  <si>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</si>
  <si>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</si>
  <si>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</si>
  <si>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</si>
  <si>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</si>
  <si>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</si>
  <si>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</si>
  <si>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</si>
  <si>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</si>
  <si>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</si>
  <si>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</si>
  <si>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</si>
  <si>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</si>
  <si>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</si>
  <si>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</si>
  <si>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</si>
  <si>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</si>
  <si>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</si>
  <si>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</si>
  <si>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</si>
  <si>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</si>
  <si>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</si>
  <si>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</si>
  <si>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</si>
  <si>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</si>
  <si>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</si>
  <si>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</si>
  <si>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</si>
  <si>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</si>
  <si>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</si>
  <si>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</si>
  <si>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</si>
  <si>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</si>
  <si>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</si>
  <si>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</si>
  <si>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</si>
  <si>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</si>
  <si>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</si>
  <si>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</si>
  <si>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</si>
  <si>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</si>
  <si>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</si>
  <si>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</si>
  <si>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</si>
  <si>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</si>
  <si>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</si>
  <si>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</si>
  <si>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</si>
  <si>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</si>
  <si>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</si>
  <si>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</si>
  <si>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</si>
  <si>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</si>
  <si>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</si>
  <si>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</si>
  <si>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</si>
  <si>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</si>
  <si>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</si>
  <si>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</si>
  <si>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</si>
  <si>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</si>
  <si>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</si>
  <si>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</si>
  <si>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</si>
  <si>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</si>
  <si>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</si>
  <si>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</si>
  <si>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</si>
  <si>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</si>
  <si>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</si>
  <si>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</si>
  <si>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</si>
  <si>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</si>
  <si>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</si>
  <si>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</si>
  <si>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</si>
  <si>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</si>
  <si>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</si>
  <si>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</si>
  <si>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</si>
  <si>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</si>
  <si>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</si>
  <si>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</si>
  <si>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</si>
  <si>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</si>
  <si>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</si>
  <si>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</si>
  <si>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</si>
  <si>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</si>
  <si>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</si>
  <si>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</si>
  <si>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</si>
  <si>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</si>
  <si>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</si>
  <si>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</si>
  <si>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</si>
  <si>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</si>
  <si>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</si>
  <si>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</si>
  <si>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</si>
  <si>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</si>
  <si>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</si>
  <si>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</si>
  <si>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</si>
  <si>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</si>
  <si>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</si>
  <si>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</si>
  <si>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</si>
  <si>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</si>
  <si>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</si>
  <si>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</si>
  <si>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</si>
  <si>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</si>
  <si>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</si>
  <si>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</si>
  <si>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</si>
  <si>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</si>
  <si>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</si>
  <si>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</si>
  <si>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</si>
  <si>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</si>
  <si>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</si>
  <si>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</si>
  <si>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</si>
  <si>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</si>
  <si>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</si>
  <si>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</si>
  <si>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</si>
  <si>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</si>
  <si>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</si>
  <si>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</si>
  <si>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</si>
  <si>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</si>
  <si>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</si>
  <si>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</si>
  <si>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</si>
  <si>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</si>
  <si>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</si>
  <si>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</si>
  <si>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</si>
  <si>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</si>
  <si>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</si>
  <si>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</si>
  <si>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</si>
  <si>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</si>
  <si>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</si>
  <si>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</si>
  <si>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</si>
  <si>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</si>
  <si>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</si>
  <si>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</si>
  <si>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</si>
  <si>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</si>
  <si>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</si>
  <si>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</si>
  <si>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</si>
  <si>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</si>
  <si>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</si>
  <si>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</si>
  <si>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</si>
  <si>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</si>
  <si>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</si>
  <si>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</si>
  <si>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</si>
  <si>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</si>
  <si>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</si>
  <si>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</si>
  <si>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</si>
  <si>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</si>
  <si>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</si>
  <si>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</si>
  <si>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</si>
  <si>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</si>
  <si>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</si>
  <si>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</si>
  <si>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</si>
  <si>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</si>
  <si>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</si>
  <si>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</si>
  <si>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</si>
  <si>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</si>
  <si>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</si>
  <si>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</si>
  <si>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</si>
  <si>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</si>
  <si>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</si>
  <si>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</si>
  <si>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</si>
  <si>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</si>
  <si>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</si>
  <si>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</si>
  <si>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</si>
  <si>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</si>
  <si>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</si>
  <si>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</si>
  <si>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</si>
  <si>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</si>
  <si>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</si>
  <si>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</si>
  <si>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</si>
  <si>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</si>
  <si>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</si>
  <si>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</si>
  <si>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</si>
  <si>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</si>
  <si>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</si>
  <si>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</si>
  <si>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</si>
  <si>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</si>
  <si>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</si>
  <si>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</si>
  <si>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</si>
  <si>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</si>
  <si>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</si>
  <si>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</si>
  <si>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</si>
  <si>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</si>
  <si>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</si>
  <si>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</si>
  <si>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</si>
  <si>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</si>
  <si>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</si>
  <si>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</si>
  <si>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</si>
  <si>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</si>
  <si>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</si>
  <si>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</si>
  <si>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</si>
  <si>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</si>
  <si>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</si>
  <si>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</si>
  <si>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</si>
  <si>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</si>
  <si>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</si>
  <si>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</si>
  <si>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</si>
  <si>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</si>
  <si>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</si>
  <si>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</si>
  <si>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</si>
  <si>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</si>
  <si>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</si>
  <si>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</si>
  <si>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</si>
  <si>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</si>
  <si>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</si>
  <si>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</si>
  <si>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</si>
  <si>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</si>
  <si>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</si>
  <si>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</si>
  <si>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</si>
  <si>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</si>
  <si>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</si>
  <si>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</si>
  <si>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</si>
  <si>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</si>
  <si>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</si>
  <si>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</si>
  <si>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</si>
  <si>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</si>
  <si>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</si>
  <si>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</si>
  <si>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</si>
  <si>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</si>
  <si>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</si>
  <si>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</si>
  <si>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</si>
  <si>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</si>
  <si>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</si>
  <si>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</si>
  <si>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</si>
  <si>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</si>
  <si>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</si>
  <si>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</si>
  <si>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</si>
  <si>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</si>
  <si>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</si>
  <si>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</si>
  <si>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</si>
  <si>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</si>
  <si>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</si>
  <si>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</si>
  <si>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</si>
  <si>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</si>
  <si>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</si>
  <si>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</si>
  <si>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</si>
  <si>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</si>
  <si>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</si>
  <si>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</si>
  <si>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</si>
  <si>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</si>
  <si>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</si>
  <si>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</si>
  <si>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</si>
  <si>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</si>
  <si>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</si>
  <si>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</si>
  <si>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</si>
  <si>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</si>
  <si>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</si>
  <si>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</si>
  <si>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</si>
  <si>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</si>
  <si>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</si>
  <si>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</si>
  <si>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</si>
  <si>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</si>
  <si>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</si>
  <si>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</si>
  <si>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</si>
  <si>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</si>
  <si>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</si>
  <si>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</si>
  <si>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</si>
  <si>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</si>
  <si>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</si>
  <si>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</si>
  <si>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</si>
  <si>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</si>
  <si>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</si>
  <si>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</si>
  <si>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</si>
  <si>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</si>
  <si>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</si>
  <si>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</si>
  <si>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</si>
  <si>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</si>
  <si>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</si>
  <si>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</si>
  <si>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</si>
  <si>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</si>
  <si>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</si>
  <si>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</si>
  <si>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</si>
  <si>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</si>
  <si>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</si>
  <si>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</si>
  <si>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</si>
  <si>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</si>
  <si>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</si>
  <si>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</si>
  <si>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</si>
  <si>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</si>
  <si>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</si>
  <si>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</si>
  <si>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</si>
  <si>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</si>
  <si>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</si>
  <si>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</si>
  <si>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</si>
  <si>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</si>
  <si>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</si>
  <si>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</si>
  <si>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</si>
  <si>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</si>
  <si>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</si>
  <si>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</si>
  <si>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</si>
  <si>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</si>
  <si>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</si>
  <si>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</si>
  <si>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</si>
  <si>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</si>
  <si>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</si>
  <si>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</si>
  <si>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</si>
  <si>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</si>
  <si>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</si>
  <si>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</si>
  <si>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</si>
  <si>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</si>
  <si>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</si>
  <si>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</si>
  <si>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</si>
  <si>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</si>
  <si>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</si>
  <si>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</si>
  <si>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</si>
  <si>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</si>
  <si>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</si>
  <si>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</si>
  <si>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</si>
  <si>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</si>
  <si>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</si>
  <si>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</si>
  <si>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</si>
  <si>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</si>
  <si>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</si>
  <si>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</si>
  <si>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</si>
  <si>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</si>
  <si>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</si>
  <si>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</si>
  <si>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</si>
  <si>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</si>
  <si>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</si>
  <si>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</si>
  <si>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</si>
  <si>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</si>
  <si>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</si>
  <si>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</si>
  <si>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</si>
  <si>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</si>
  <si>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</si>
  <si>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</si>
  <si>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</si>
  <si>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</si>
  <si>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</si>
  <si>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</si>
  <si>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</si>
  <si>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</si>
  <si>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</si>
  <si>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</si>
  <si>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</si>
  <si>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</si>
  <si>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</si>
  <si>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</si>
  <si>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</si>
  <si>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</si>
  <si>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</si>
  <si>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</si>
  <si>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</si>
  <si>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</si>
  <si>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</si>
  <si>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</si>
  <si>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</si>
  <si>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</si>
  <si>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</si>
  <si>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</si>
  <si>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</si>
  <si>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</si>
  <si>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</si>
  <si>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</si>
  <si>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</si>
  <si>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</si>
  <si>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</si>
  <si>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</si>
  <si>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</si>
  <si>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</si>
  <si>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</si>
  <si>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</si>
  <si>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</si>
  <si>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</si>
  <si>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</si>
  <si>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</si>
  <si>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</si>
  <si>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</si>
  <si>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</si>
  <si>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</si>
  <si>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</si>
  <si>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</si>
  <si>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</si>
  <si>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</si>
  <si>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</si>
  <si>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</si>
  <si>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</si>
  <si>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</si>
  <si>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</si>
  <si>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</si>
  <si>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</si>
  <si>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</si>
  <si>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</si>
  <si>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</si>
  <si>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</si>
  <si>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</si>
  <si>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</si>
  <si>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</si>
  <si>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</si>
  <si>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</si>
  <si>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</si>
  <si>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</si>
  <si>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</si>
  <si>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</si>
  <si>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</si>
  <si>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</si>
  <si>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</si>
  <si>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</si>
  <si>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</si>
  <si>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</si>
  <si>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</si>
  <si>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</si>
  <si>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</si>
  <si>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</si>
  <si>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</si>
  <si>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</si>
  <si>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</si>
  <si>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</si>
  <si>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</si>
  <si>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</si>
  <si>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</si>
  <si>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</si>
  <si>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</si>
  <si>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</si>
  <si>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</si>
  <si>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</si>
  <si>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</si>
  <si>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</si>
  <si>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</si>
  <si>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</si>
  <si>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</si>
  <si>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</si>
  <si>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</si>
  <si>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</si>
  <si>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</si>
  <si>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</si>
  <si>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</si>
  <si>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</si>
  <si>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</si>
  <si>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</si>
  <si>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</si>
  <si>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</si>
  <si>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</si>
  <si>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</si>
  <si>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</si>
  <si>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</si>
  <si>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</si>
  <si>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</si>
  <si>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</si>
  <si>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</si>
  <si>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</si>
  <si>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</si>
  <si>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</si>
  <si>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</si>
  <si>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</si>
  <si>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</si>
  <si>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</si>
  <si>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</si>
  <si>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</si>
  <si>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</si>
  <si>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</si>
  <si>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</si>
  <si>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</si>
  <si>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</si>
  <si>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</si>
  <si>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</si>
  <si>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</si>
  <si>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</si>
  <si>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</si>
  <si>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</si>
  <si>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</si>
  <si>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</si>
  <si>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</si>
  <si>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</si>
  <si>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</si>
  <si>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</si>
  <si>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</si>
  <si>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</si>
  <si>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</si>
  <si>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</si>
  <si>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</si>
  <si>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</si>
  <si>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</si>
  <si>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</si>
  <si>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</si>
  <si>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</si>
  <si>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</si>
  <si>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</si>
  <si>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</si>
  <si>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</si>
  <si>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</si>
  <si>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</si>
  <si>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</si>
  <si>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</si>
  <si>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</si>
  <si>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</si>
  <si>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</si>
  <si>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</si>
  <si>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</si>
  <si>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</si>
  <si>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</si>
  <si>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</si>
  <si>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</si>
  <si>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</si>
  <si>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</si>
  <si>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</si>
  <si>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</si>
  <si>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</si>
  <si>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</si>
  <si>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</si>
  <si>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</si>
  <si>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</si>
  <si>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</si>
  <si>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</si>
  <si>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</si>
  <si>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</si>
  <si>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</si>
  <si>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</si>
  <si>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</si>
  <si>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</si>
  <si>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</si>
  <si>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</si>
  <si>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</si>
  <si>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</si>
  <si>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</si>
  <si>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</si>
  <si>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</si>
  <si>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</si>
  <si>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</si>
  <si>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</si>
  <si>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</si>
  <si>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</si>
  <si>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</si>
  <si>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</si>
  <si>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</si>
  <si>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</si>
  <si>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</si>
  <si>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</si>
  <si>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</si>
  <si>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</si>
  <si>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</si>
  <si>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</si>
  <si>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</si>
  <si>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</si>
  <si>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</si>
  <si>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</si>
  <si>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</si>
  <si>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</si>
  <si>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</si>
  <si>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</si>
  <si>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</si>
  <si>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</si>
  <si>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</si>
  <si>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</si>
  <si>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</si>
  <si>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</si>
  <si>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</si>
  <si>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</si>
  <si>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</si>
  <si>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</si>
  <si>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</si>
  <si>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</si>
  <si>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</si>
  <si>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</si>
  <si>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</si>
  <si>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</si>
  <si>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</si>
  <si>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</si>
  <si>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</si>
  <si>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</si>
  <si>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</si>
  <si>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</si>
  <si>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</si>
  <si>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</si>
  <si>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</si>
  <si>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</si>
  <si>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</si>
  <si>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</si>
  <si>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</si>
  <si>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</si>
  <si>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</si>
  <si>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</si>
  <si>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</si>
  <si>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</si>
  <si>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</si>
  <si>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</si>
  <si>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</si>
  <si>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</si>
  <si>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</si>
  <si>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</si>
  <si>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</si>
  <si>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</si>
  <si>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</si>
  <si>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</si>
  <si>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</si>
  <si>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</si>
  <si>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</si>
  <si>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</si>
  <si>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</si>
  <si>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</si>
  <si>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</si>
  <si>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</si>
  <si>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</si>
  <si>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</si>
  <si>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</si>
  <si>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</si>
  <si>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</si>
  <si>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</si>
  <si>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</si>
  <si>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</si>
  <si>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</si>
  <si>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</si>
  <si>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</si>
  <si>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</si>
  <si>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</si>
  <si>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</si>
  <si>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</si>
  <si>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</si>
  <si>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</si>
  <si>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</si>
  <si>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</si>
  <si>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</si>
  <si>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</si>
  <si>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</si>
  <si>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</si>
  <si>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</si>
  <si>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</si>
  <si>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</si>
  <si>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</si>
  <si>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</si>
  <si>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</si>
  <si>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</si>
  <si>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</si>
  <si>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</si>
  <si>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</si>
  <si>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</si>
  <si>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</si>
  <si>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</si>
  <si>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</si>
  <si>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</si>
  <si>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</si>
  <si>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</si>
  <si>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</si>
  <si>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</si>
  <si>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</si>
  <si>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</si>
  <si>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</si>
  <si>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</si>
  <si>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</si>
  <si>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</si>
  <si>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</si>
  <si>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</si>
  <si>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</si>
  <si>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</si>
  <si>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</si>
  <si>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</si>
  <si>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</si>
  <si>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</si>
  <si>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</si>
  <si>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</si>
  <si>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</si>
  <si>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</si>
  <si>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</si>
  <si>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</si>
  <si>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</si>
  <si>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</si>
  <si>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</si>
  <si>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</si>
  <si>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</si>
  <si>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</si>
  <si>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</si>
  <si>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</si>
  <si>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</si>
  <si>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</si>
  <si>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</si>
  <si>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</si>
  <si>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</si>
  <si>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</si>
  <si>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</si>
  <si>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</si>
  <si>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</si>
  <si>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</si>
  <si>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</si>
  <si>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</si>
  <si>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</si>
  <si>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</si>
  <si>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</si>
  <si>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</si>
  <si>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</si>
  <si>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</si>
  <si>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</si>
  <si>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</si>
  <si>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</si>
  <si>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</si>
  <si>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</si>
  <si>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</si>
  <si>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</si>
  <si>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</si>
  <si>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</si>
  <si>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</si>
  <si>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</si>
  <si>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</si>
  <si>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</si>
  <si>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</si>
  <si>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</si>
  <si>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</si>
  <si>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</si>
  <si>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</si>
  <si>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</si>
  <si>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</si>
  <si>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</si>
  <si>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</si>
  <si>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</si>
  <si>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</si>
  <si>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</si>
  <si>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</si>
  <si>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</si>
  <si>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</si>
  <si>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</si>
  <si>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</si>
  <si>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</si>
  <si>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</si>
  <si>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</si>
  <si>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</si>
  <si>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</si>
  <si>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</si>
  <si>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</si>
  <si>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</si>
  <si>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</si>
  <si>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</si>
  <si>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</si>
  <si>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</si>
  <si>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</si>
  <si>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</si>
  <si>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</si>
  <si>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</si>
  <si>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</si>
  <si>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</si>
  <si>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</si>
  <si>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</si>
  <si>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</si>
  <si>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</si>
  <si>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</si>
  <si>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</si>
  <si>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</si>
  <si>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</si>
  <si>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</si>
  <si>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</si>
  <si>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</si>
  <si>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</si>
  <si>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</si>
  <si>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</si>
  <si>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</si>
  <si>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</si>
  <si>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</si>
  <si>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</si>
  <si>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</si>
  <si>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</si>
  <si>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</si>
  <si>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</si>
  <si>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</si>
  <si>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</si>
  <si>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</si>
  <si>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</si>
  <si>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</si>
  <si>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</si>
  <si>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</si>
  <si>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</si>
  <si>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</si>
  <si>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</si>
  <si>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</si>
  <si>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</si>
  <si>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</si>
  <si>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</si>
  <si>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</si>
  <si>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</si>
  <si>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</si>
  <si>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</si>
  <si>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</si>
  <si>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</si>
  <si>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</si>
  <si>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</si>
  <si>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</si>
  <si>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</si>
  <si>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</si>
  <si>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</si>
  <si>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</si>
  <si>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</si>
  <si>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</si>
  <si>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</si>
  <si>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</si>
  <si>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</si>
  <si>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</si>
  <si>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</si>
  <si>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</si>
  <si>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</si>
  <si>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</si>
  <si>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</si>
  <si>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</si>
  <si>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</si>
  <si>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</si>
  <si>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</si>
  <si>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</si>
  <si>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</si>
  <si>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</si>
  <si>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</si>
  <si>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</si>
  <si>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</si>
  <si>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</si>
  <si>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</si>
  <si>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</si>
  <si>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</si>
  <si>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</si>
  <si>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</si>
  <si>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</si>
  <si>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</si>
  <si>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</si>
  <si>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</si>
  <si>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</si>
  <si>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</si>
  <si>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</si>
  <si>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</si>
  <si>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</si>
  <si>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</si>
  <si>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</si>
  <si>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</si>
  <si>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</si>
  <si>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</si>
  <si>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</si>
  <si>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</si>
  <si>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</si>
  <si>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</si>
  <si>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</si>
  <si>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</si>
  <si>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</si>
  <si>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</si>
  <si>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</si>
  <si>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</si>
  <si>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</si>
  <si>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</si>
  <si>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</si>
  <si>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</si>
  <si>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</si>
  <si>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</si>
  <si>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</si>
  <si>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</si>
  <si>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</si>
  <si>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</si>
  <si>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</si>
  <si>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</si>
  <si>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</si>
  <si>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</si>
  <si>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</si>
  <si>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</si>
  <si>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</si>
  <si>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</si>
  <si>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</si>
  <si>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</si>
  <si>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</si>
  <si>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</si>
  <si>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</si>
  <si>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</si>
  <si>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</si>
  <si>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</si>
  <si>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</si>
  <si>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</si>
  <si>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</si>
  <si>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</si>
  <si>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</si>
  <si>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</si>
  <si>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</si>
  <si>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</si>
  <si>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</si>
  <si>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</si>
  <si>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</si>
  <si>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</si>
  <si>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</si>
  <si>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</si>
  <si>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</si>
  <si>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</si>
  <si>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</si>
  <si>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</si>
  <si>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</si>
  <si>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</si>
  <si>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</si>
  <si>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</si>
  <si>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</si>
  <si>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</si>
  <si>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</si>
  <si>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</si>
  <si>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</si>
  <si>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</si>
  <si>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</si>
  <si>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</si>
  <si>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</si>
  <si>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</si>
  <si>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</si>
  <si>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</si>
  <si>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</si>
  <si>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</si>
  <si>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</si>
  <si>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</si>
  <si>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</si>
  <si>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</si>
  <si>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</si>
  <si>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</si>
  <si>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</si>
  <si>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</si>
  <si>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</si>
  <si>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</si>
  <si>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</si>
  <si>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</si>
  <si>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</si>
  <si>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</si>
  <si>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</si>
  <si>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</si>
  <si>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</si>
  <si>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</si>
  <si>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</si>
  <si>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</si>
  <si>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</si>
  <si>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</si>
  <si>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</si>
  <si>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</si>
  <si>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</si>
  <si>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</si>
  <si>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</si>
  <si>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</si>
  <si>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</si>
  <si>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</si>
  <si>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</si>
  <si>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</si>
  <si>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</si>
  <si>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</si>
  <si>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</si>
  <si>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</si>
  <si>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</si>
  <si>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</si>
  <si>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</si>
  <si>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</si>
  <si>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</si>
  <si>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</si>
  <si>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</si>
  <si>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</si>
  <si>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</si>
  <si>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</si>
  <si>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</si>
  <si>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</si>
  <si>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</si>
  <si>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</si>
  <si>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</si>
  <si>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</si>
  <si>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</si>
  <si>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</si>
  <si>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</si>
  <si>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</si>
  <si>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</si>
  <si>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</si>
  <si>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</si>
  <si>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</si>
  <si>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</si>
  <si>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</si>
  <si>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</si>
  <si>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</si>
  <si>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</si>
  <si>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</si>
  <si>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</si>
  <si>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</si>
  <si>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</si>
  <si>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</si>
  <si>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</si>
  <si>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</si>
  <si>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</si>
  <si>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</si>
  <si>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</si>
  <si>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</si>
  <si>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</si>
  <si>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</si>
  <si>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</si>
  <si>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</si>
  <si>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</si>
  <si>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</si>
  <si>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</si>
  <si>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</si>
  <si>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</si>
  <si>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</si>
  <si>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</si>
  <si>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</si>
  <si>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</si>
  <si>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</si>
  <si>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</si>
  <si>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</si>
  <si>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</si>
  <si>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</si>
  <si>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</si>
  <si>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</si>
  <si>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</si>
  <si>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</si>
  <si>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</si>
  <si>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</si>
  <si>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</si>
  <si>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</si>
  <si>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</si>
  <si>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</si>
  <si>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</si>
  <si>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</si>
  <si>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</si>
  <si>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</si>
  <si>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</si>
  <si>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</si>
  <si>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</si>
  <si>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</si>
  <si>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</si>
  <si>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</si>
  <si>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</si>
  <si>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</si>
  <si>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</si>
  <si>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</si>
  <si>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</si>
  <si>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</si>
  <si>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</si>
  <si>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</si>
  <si>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</si>
  <si>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</si>
  <si>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</si>
  <si>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</si>
  <si>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</si>
  <si>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</si>
  <si>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</si>
  <si>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</si>
  <si>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</si>
  <si>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</si>
  <si>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</si>
  <si>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</si>
  <si>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</si>
  <si>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</si>
  <si>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</si>
  <si>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</si>
  <si>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</si>
  <si>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</si>
  <si>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</si>
  <si>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</si>
  <si>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</si>
  <si>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</si>
  <si>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</si>
  <si>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</si>
  <si>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</si>
  <si>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</si>
  <si>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</si>
  <si>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</si>
  <si>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</si>
  <si>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</si>
  <si>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</si>
  <si>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</si>
  <si>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</si>
  <si>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</si>
  <si>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</si>
  <si>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</si>
  <si>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</si>
  <si>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</si>
  <si>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</si>
  <si>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</si>
  <si>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</si>
  <si>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</si>
  <si>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</si>
  <si>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</si>
  <si>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</si>
  <si>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</si>
  <si>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</si>
  <si>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</si>
  <si>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</si>
  <si>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</si>
  <si>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</si>
  <si>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</si>
  <si>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</si>
  <si>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</si>
  <si>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</si>
  <si>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</si>
  <si>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</si>
  <si>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</si>
  <si>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</si>
  <si>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</si>
  <si>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</si>
  <si>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</si>
  <si>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</si>
  <si>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</si>
  <si>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</si>
  <si>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</si>
  <si>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</si>
  <si>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</si>
  <si>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</si>
  <si>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</si>
  <si>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</si>
  <si>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</si>
  <si>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</si>
  <si>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</si>
  <si>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</si>
  <si>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</si>
  <si>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</si>
  <si>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</si>
  <si>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</si>
  <si>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</si>
  <si>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</si>
  <si>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</si>
  <si>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</si>
  <si>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</si>
  <si>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</si>
  <si>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</si>
  <si>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</si>
  <si>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</si>
  <si>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</si>
  <si>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</si>
  <si>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</si>
  <si>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</si>
  <si>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</si>
  <si>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</si>
  <si>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</si>
  <si>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</si>
  <si>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</si>
  <si>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</si>
  <si>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</si>
  <si>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</si>
  <si>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</si>
  <si>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</si>
  <si>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</si>
  <si>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</si>
  <si>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</si>
  <si>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</si>
  <si>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</si>
  <si>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</si>
  <si>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</si>
  <si>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</si>
  <si>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</si>
  <si>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</si>
  <si>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</si>
  <si>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</si>
  <si>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</si>
  <si>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</si>
  <si>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</si>
  <si>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</si>
  <si>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</si>
  <si>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</si>
  <si>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</si>
  <si>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</si>
  <si>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</si>
  <si>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</si>
  <si>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</si>
  <si>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</si>
  <si>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</si>
  <si>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</si>
  <si>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</si>
  <si>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</si>
  <si>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</si>
  <si>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</si>
  <si>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</si>
  <si>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</si>
  <si>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</si>
  <si>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</si>
  <si>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</si>
  <si>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</si>
  <si>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</si>
  <si>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</si>
  <si>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</si>
  <si>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</si>
  <si>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</si>
  <si>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</si>
  <si>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</si>
  <si>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</si>
  <si>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</si>
  <si>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</si>
  <si>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</si>
  <si>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</si>
  <si>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</si>
  <si>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</si>
  <si>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</si>
  <si>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</si>
  <si>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</si>
  <si>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</si>
  <si>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</si>
  <si>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</si>
  <si>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</si>
  <si>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</si>
  <si>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</si>
  <si>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</si>
  <si>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</si>
  <si>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</si>
  <si>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</si>
  <si>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</si>
  <si>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</si>
  <si>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</si>
  <si>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</si>
  <si>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</si>
  <si>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</si>
  <si>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</si>
  <si>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</si>
  <si>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</si>
  <si>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</si>
  <si>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</si>
  <si>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</si>
  <si>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</si>
  <si>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</si>
  <si>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</si>
  <si>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</si>
  <si>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</si>
  <si>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</si>
  <si>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</si>
  <si>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</si>
  <si>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</si>
  <si>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</si>
  <si>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</si>
  <si>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</si>
  <si>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</si>
  <si>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</si>
  <si>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</si>
  <si>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</si>
  <si>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</si>
  <si>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</si>
  <si>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</si>
  <si>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</si>
  <si>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</si>
  <si>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</si>
  <si>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</si>
  <si>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</si>
  <si>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</si>
  <si>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</si>
  <si>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</si>
  <si>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</si>
  <si>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</si>
  <si>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</si>
  <si>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</si>
  <si>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</si>
  <si>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</si>
  <si>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</si>
  <si>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</si>
  <si>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</si>
  <si>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</si>
  <si>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</si>
  <si>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</si>
  <si>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</si>
  <si>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</si>
  <si>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</si>
  <si>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</si>
  <si>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</si>
  <si>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</si>
  <si>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</si>
  <si>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</si>
  <si>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</si>
  <si>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</si>
  <si>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</si>
  <si>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</si>
  <si>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</si>
  <si>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</si>
  <si>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</si>
  <si>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</si>
  <si>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</si>
  <si>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</si>
  <si>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</si>
  <si>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</si>
  <si>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</si>
  <si>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</si>
  <si>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</si>
  <si>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</si>
  <si>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</si>
  <si>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</si>
  <si>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</si>
  <si>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</si>
  <si>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</si>
  <si>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</si>
  <si>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</si>
  <si>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</si>
  <si>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</si>
  <si>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</si>
  <si>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</si>
  <si>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</si>
  <si>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</si>
  <si>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</si>
  <si>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</si>
  <si>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</si>
  <si>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</si>
  <si>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</si>
  <si>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</si>
  <si>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</si>
  <si>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</si>
  <si>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</si>
  <si>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</si>
  <si>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</si>
  <si>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</si>
  <si>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</si>
  <si>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</si>
  <si>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</si>
  <si>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</si>
  <si>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</si>
  <si>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</si>
  <si>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</si>
  <si>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</si>
  <si>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</si>
  <si>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</si>
  <si>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</si>
  <si>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</si>
  <si>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</si>
  <si>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</si>
  <si>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</si>
  <si>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</si>
  <si>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</si>
  <si>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</si>
  <si>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</si>
  <si>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</si>
  <si>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</si>
  <si>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</si>
  <si>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</si>
  <si>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</si>
  <si>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</si>
  <si>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</si>
  <si>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</si>
  <si>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</si>
  <si>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</si>
  <si>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</si>
  <si>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</si>
  <si>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</si>
  <si>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</si>
  <si>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</si>
  <si>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</si>
  <si>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</si>
  <si>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</si>
  <si>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</si>
  <si>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</si>
  <si>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</si>
  <si>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</si>
  <si>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</si>
  <si>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</si>
  <si>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</si>
  <si>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</si>
  <si>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</si>
  <si>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</si>
  <si>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</si>
  <si>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</si>
  <si>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</si>
  <si>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</si>
  <si>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</si>
  <si>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</si>
  <si>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</si>
  <si>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</si>
  <si>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</si>
  <si>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</si>
  <si>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</si>
  <si>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</si>
  <si>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</si>
  <si>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</si>
  <si>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</si>
  <si>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</si>
  <si>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</si>
  <si>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</si>
  <si>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</si>
  <si>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</si>
  <si>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</si>
  <si>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</si>
  <si>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</si>
  <si>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</si>
  <si>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</si>
  <si>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</si>
  <si>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</si>
  <si>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</si>
  <si>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</si>
  <si>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</si>
  <si>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</si>
  <si>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</si>
  <si>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</si>
  <si>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</si>
  <si>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</si>
  <si>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</si>
  <si>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</si>
  <si>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</si>
  <si>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</si>
  <si>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</si>
  <si>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</si>
  <si>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</si>
  <si>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</si>
  <si>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</si>
  <si>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</si>
  <si>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</si>
  <si>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</si>
  <si>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</si>
  <si>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</si>
  <si>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</si>
  <si>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</si>
  <si>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</si>
  <si>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</si>
  <si>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</si>
  <si>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</si>
  <si>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</si>
  <si>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</si>
  <si>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</si>
  <si>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</si>
  <si>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</si>
  <si>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</si>
  <si>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</si>
  <si>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</si>
  <si>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</si>
  <si>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</si>
  <si>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</si>
  <si>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</si>
  <si>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</si>
  <si>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</si>
  <si>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</si>
  <si>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</si>
  <si>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</si>
  <si>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</si>
  <si>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</si>
  <si>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</si>
  <si>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</si>
  <si>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</si>
  <si>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</si>
  <si>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</si>
  <si>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</si>
  <si>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</si>
  <si>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</si>
  <si>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</si>
  <si>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</si>
  <si>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</si>
  <si>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</si>
  <si>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</si>
  <si>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</si>
  <si>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</si>
  <si>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</si>
  <si>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</si>
  <si>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</si>
  <si>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</si>
  <si>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</si>
  <si>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</si>
  <si>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</si>
  <si>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</si>
  <si>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</si>
  <si>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</si>
  <si>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</si>
  <si>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</si>
  <si>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</si>
  <si>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</si>
  <si>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</si>
  <si>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</si>
  <si>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</si>
  <si>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</si>
  <si>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</si>
  <si>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</si>
  <si>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</si>
  <si>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</si>
  <si>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</si>
  <si>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</si>
  <si>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</si>
  <si>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</si>
  <si>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</si>
  <si>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</si>
  <si>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</si>
  <si>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</si>
  <si>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</si>
  <si>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</si>
  <si>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</si>
  <si>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</si>
  <si>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</si>
  <si>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</si>
  <si>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</si>
  <si>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</si>
  <si>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</si>
  <si>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</si>
  <si>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</si>
  <si>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</si>
  <si>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</si>
  <si>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</si>
  <si>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</si>
  <si>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</si>
  <si>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</si>
  <si>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</si>
  <si>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</si>
  <si>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</si>
  <si>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</si>
  <si>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</si>
  <si>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</si>
  <si>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</si>
  <si>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</si>
  <si>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</si>
  <si>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</si>
  <si>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</si>
  <si>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</si>
  <si>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</si>
  <si>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</si>
  <si>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</si>
  <si>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</si>
  <si>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</si>
  <si>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</si>
  <si>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</si>
  <si>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</si>
  <si>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</si>
  <si>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</si>
  <si>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</si>
  <si>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</si>
  <si>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</si>
  <si>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</si>
  <si>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</si>
  <si>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</si>
  <si>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</si>
  <si>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</si>
  <si>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</si>
  <si>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</si>
  <si>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</si>
  <si>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</si>
  <si>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</si>
  <si>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</si>
  <si>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</si>
  <si>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</si>
  <si>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</si>
  <si>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</si>
  <si>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</si>
  <si>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</si>
  <si>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</si>
  <si>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</si>
  <si>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</si>
  <si>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</si>
  <si>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</si>
  <si>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</si>
  <si>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</si>
  <si>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</si>
  <si>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</si>
  <si>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</si>
  <si>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</si>
  <si>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</si>
  <si>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</si>
  <si>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</si>
  <si>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</si>
  <si>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</si>
  <si>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</si>
  <si>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</si>
  <si>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</si>
  <si>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</si>
  <si>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</si>
  <si>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</si>
  <si>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</si>
  <si>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</si>
  <si>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</si>
  <si>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</si>
  <si>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</si>
  <si>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</si>
  <si>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</si>
  <si>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</si>
  <si>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</si>
  <si>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</si>
  <si>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</si>
  <si>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</si>
  <si>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</si>
  <si>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</si>
  <si>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</si>
  <si>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</si>
  <si>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</si>
  <si>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</si>
  <si>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</si>
  <si>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</si>
  <si>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</si>
  <si>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</si>
  <si>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</si>
  <si>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</si>
  <si>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</si>
  <si>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</si>
  <si>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</si>
  <si>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</si>
  <si>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</si>
  <si>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</si>
  <si>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</si>
  <si>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</si>
  <si>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</si>
  <si>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</si>
  <si>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</si>
  <si>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</si>
  <si>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</si>
  <si>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</si>
  <si>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</si>
  <si>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</si>
  <si>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</si>
  <si>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</si>
  <si>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</si>
  <si>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</si>
  <si>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</si>
  <si>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</si>
  <si>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</si>
  <si>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</si>
  <si>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</si>
  <si>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</si>
  <si>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</si>
  <si>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</si>
  <si>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</si>
  <si>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</si>
  <si>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</si>
  <si>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</si>
  <si>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</si>
  <si>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</si>
  <si>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</si>
  <si>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</si>
  <si>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</si>
  <si>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</si>
  <si>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</si>
  <si>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</si>
  <si>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</si>
  <si>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</si>
  <si>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</si>
  <si>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</si>
  <si>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</si>
  <si>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</si>
  <si>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</si>
  <si>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</si>
  <si>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</si>
  <si>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</si>
  <si>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</si>
  <si>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</si>
  <si>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</si>
  <si>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</si>
  <si>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</si>
  <si>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</si>
  <si>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</si>
  <si>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</si>
  <si>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</si>
  <si>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</si>
  <si>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</si>
  <si>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</si>
  <si>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</si>
  <si>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</si>
  <si>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</si>
  <si>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</si>
  <si>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</si>
  <si>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</si>
  <si>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</si>
  <si>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</si>
  <si>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</si>
  <si>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</si>
  <si>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</si>
  <si>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</si>
  <si>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</si>
  <si>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</si>
  <si>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</si>
  <si>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</si>
  <si>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</si>
  <si>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</si>
  <si>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</si>
  <si>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</si>
  <si>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</si>
  <si>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</si>
  <si>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</si>
  <si>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</si>
  <si>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</si>
  <si>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</si>
  <si>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</si>
  <si>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</si>
  <si>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</si>
  <si>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</si>
  <si>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</si>
  <si>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</si>
  <si>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</si>
  <si>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</si>
  <si>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</si>
  <si>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</si>
  <si>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</si>
  <si>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</si>
  <si>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</si>
  <si>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</si>
  <si>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</si>
  <si>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</si>
  <si>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</si>
  <si>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</si>
  <si>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</si>
  <si>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</si>
  <si>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</si>
  <si>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</si>
  <si>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</si>
  <si>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</si>
  <si>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</si>
  <si>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</si>
  <si>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</si>
  <si>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</si>
  <si>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</si>
  <si>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</si>
  <si>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</si>
  <si>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</si>
  <si>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</si>
  <si>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</si>
  <si>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</si>
  <si>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</si>
  <si>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</si>
  <si>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</si>
  <si>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</si>
  <si>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</si>
  <si>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</si>
  <si>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</si>
  <si>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</si>
  <si>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</si>
  <si>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</si>
  <si>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</si>
  <si>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</si>
  <si>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</si>
  <si>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</si>
  <si>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</si>
  <si>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</si>
  <si>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</si>
  <si>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</si>
  <si>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</si>
  <si>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</si>
  <si>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</si>
  <si>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</si>
  <si>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</si>
  <si>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</si>
  <si>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</si>
  <si>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</si>
  <si>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</si>
  <si>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</si>
  <si>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</si>
  <si>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</si>
  <si>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</si>
  <si>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</si>
  <si>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</si>
  <si>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</si>
  <si>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</si>
  <si>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</si>
  <si>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</si>
  <si>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</si>
  <si>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</si>
  <si>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</si>
  <si>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</si>
  <si>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</si>
  <si>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</si>
  <si>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</si>
  <si>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</si>
  <si>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</si>
  <si>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</si>
  <si>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</si>
  <si>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</si>
  <si>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</si>
  <si>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</si>
  <si>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</si>
  <si>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</si>
  <si>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</si>
  <si>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</si>
  <si>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</si>
  <si>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</si>
  <si>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</si>
  <si>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</si>
  <si>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</si>
  <si>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</si>
  <si>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</si>
  <si>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</si>
  <si>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</si>
  <si>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</si>
  <si>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</si>
  <si>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</si>
  <si>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</si>
  <si>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</si>
  <si>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</si>
  <si>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</si>
  <si>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</si>
  <si>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</si>
  <si>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</si>
  <si>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</si>
  <si>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</si>
  <si>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</si>
  <si>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</si>
  <si>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</si>
  <si>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</si>
  <si>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</si>
  <si>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</si>
  <si>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</si>
  <si>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</si>
  <si>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</si>
  <si>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</si>
  <si>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</si>
  <si>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</si>
  <si>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</si>
  <si>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</si>
  <si>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</si>
  <si>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</si>
  <si>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</si>
  <si>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</si>
  <si>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</si>
  <si>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</si>
  <si>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</si>
  <si>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</si>
  <si>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</si>
  <si>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</si>
  <si>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</si>
  <si>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</si>
  <si>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</si>
  <si>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</si>
  <si>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</si>
  <si>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</si>
  <si>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</si>
  <si>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</si>
  <si>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</si>
  <si>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</si>
  <si>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</si>
  <si>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</si>
  <si>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</si>
  <si>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</si>
  <si>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</si>
  <si>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</si>
  <si>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</si>
  <si>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</si>
  <si>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</si>
  <si>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</si>
  <si>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</si>
  <si>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</si>
  <si>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</si>
  <si>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</si>
  <si>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</si>
  <si>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</si>
  <si>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</si>
  <si>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</si>
  <si>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</si>
  <si>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</si>
  <si>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</si>
  <si>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</si>
  <si>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</si>
  <si>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</si>
  <si>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</si>
  <si>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</si>
  <si>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</si>
  <si>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</si>
  <si>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</si>
  <si>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</si>
  <si>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</si>
  <si>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</si>
  <si>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</si>
  <si>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</si>
  <si>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</si>
  <si>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</si>
  <si>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</si>
  <si>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</si>
  <si>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</si>
  <si>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</si>
  <si>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</si>
  <si>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</si>
  <si>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</si>
  <si>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</si>
  <si>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</si>
  <si>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</si>
  <si>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</si>
  <si>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</si>
  <si>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</si>
  <si>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</si>
  <si>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</si>
  <si>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</si>
  <si>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</si>
  <si>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</si>
  <si>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</si>
  <si>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</si>
  <si>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</si>
  <si>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</si>
  <si>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</si>
  <si>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</si>
  <si>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</si>
  <si>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</si>
  <si>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</si>
  <si>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</si>
  <si>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</si>
  <si>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</si>
  <si>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</si>
  <si>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</si>
  <si>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</si>
  <si>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</si>
  <si>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</si>
  <si>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</si>
  <si>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</si>
  <si>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</si>
  <si>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</si>
  <si>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</si>
  <si>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</si>
  <si>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</si>
  <si>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</si>
  <si>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</si>
  <si>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</si>
  <si>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</si>
  <si>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</si>
  <si>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</si>
  <si>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</si>
  <si>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</si>
  <si>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</si>
  <si>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</si>
  <si>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</si>
  <si>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</si>
  <si>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</si>
  <si>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</si>
  <si>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</si>
  <si>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</si>
  <si>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</si>
  <si>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</si>
  <si>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</si>
  <si>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</si>
  <si>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</si>
  <si>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</si>
  <si>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</si>
  <si>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</si>
  <si>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</si>
  <si>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</si>
  <si>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</si>
  <si>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</si>
  <si>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</si>
  <si>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</si>
  <si>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</si>
  <si>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</si>
  <si>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</si>
  <si>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</si>
  <si>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</si>
  <si>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</si>
  <si>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</si>
  <si>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</si>
  <si>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</si>
  <si>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</si>
  <si>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</si>
  <si>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</si>
  <si>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</si>
  <si>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</si>
  <si>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</si>
  <si>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</si>
  <si>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</si>
  <si>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</si>
  <si>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</si>
  <si>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</si>
  <si>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</si>
  <si>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</si>
  <si>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</si>
  <si>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</si>
  <si>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</si>
  <si>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</si>
  <si>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</si>
  <si>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</si>
  <si>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</si>
  <si>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</si>
  <si>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</si>
  <si>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</si>
  <si>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</si>
  <si>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</si>
  <si>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</si>
  <si>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</si>
  <si>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</si>
  <si>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</si>
  <si>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</si>
  <si>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</si>
  <si>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</si>
  <si>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</si>
  <si>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</si>
  <si>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</si>
  <si>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</si>
  <si>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</si>
  <si>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</si>
  <si>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</si>
  <si>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</si>
  <si>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</si>
  <si>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</si>
  <si>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</si>
  <si>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</si>
  <si>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</si>
  <si>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</si>
  <si>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</si>
  <si>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</si>
  <si>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</si>
  <si>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</si>
  <si>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</si>
  <si>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</si>
  <si>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</si>
  <si>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</si>
  <si>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</si>
  <si>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</si>
  <si>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</si>
  <si>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</si>
  <si>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</si>
  <si>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</si>
  <si>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</si>
  <si>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</si>
  <si>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</si>
  <si>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</si>
  <si>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</si>
  <si>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</si>
  <si>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</si>
  <si>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</si>
  <si>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</si>
  <si>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</si>
  <si>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</si>
  <si>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</si>
  <si>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</si>
  <si>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</si>
  <si>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</si>
  <si>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</si>
  <si>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</si>
  <si>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</si>
  <si>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</si>
  <si>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</si>
  <si>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</si>
  <si>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</si>
  <si>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</si>
  <si>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</si>
  <si>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</si>
  <si>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</si>
  <si>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</si>
  <si>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</si>
  <si>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</si>
  <si>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</si>
  <si>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</si>
  <si>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</si>
  <si>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</si>
  <si>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</si>
  <si>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</si>
  <si>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</si>
  <si>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</si>
  <si>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</si>
  <si>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</si>
  <si>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</si>
  <si>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</si>
  <si>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</si>
  <si>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</si>
  <si>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</si>
  <si>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</si>
  <si>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</si>
  <si>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</si>
  <si>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</si>
  <si>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</si>
  <si>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</si>
  <si>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</si>
  <si>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</si>
  <si>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</si>
  <si>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</si>
  <si>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</si>
  <si>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</si>
  <si>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</si>
  <si>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</si>
  <si>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</si>
  <si>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</si>
  <si>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</si>
  <si>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</si>
  <si>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</si>
  <si>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</si>
  <si>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</si>
  <si>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</si>
  <si>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</si>
  <si>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</si>
  <si>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</si>
  <si>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</si>
  <si>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</si>
  <si>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</si>
  <si>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</si>
  <si>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</si>
  <si>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</si>
  <si>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</si>
  <si>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</si>
  <si>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</si>
  <si>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</si>
  <si>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</si>
  <si>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</si>
  <si>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</si>
  <si>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</si>
  <si>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</si>
  <si>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</si>
  <si>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</si>
  <si>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</si>
  <si>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</si>
  <si>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</si>
  <si>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</si>
  <si>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</si>
  <si>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</si>
  <si>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</si>
  <si>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</si>
  <si>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</si>
  <si>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</si>
  <si>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</si>
  <si>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</si>
  <si>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</si>
  <si>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</si>
  <si>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</si>
  <si>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</si>
  <si>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</si>
  <si>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</si>
  <si>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</si>
  <si>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</si>
  <si>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</si>
  <si>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</si>
  <si>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</si>
  <si>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</si>
  <si>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</si>
  <si>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</si>
  <si>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</si>
  <si>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</si>
  <si>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</si>
  <si>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</si>
  <si>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</si>
  <si>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</si>
  <si>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</si>
  <si>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</si>
  <si>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</si>
  <si>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</si>
  <si>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</si>
  <si>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</si>
  <si>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</si>
  <si>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</si>
  <si>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</si>
  <si>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</si>
  <si>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</si>
  <si>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</si>
  <si>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</si>
  <si>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</si>
  <si>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</si>
  <si>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</si>
  <si>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</si>
  <si>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</si>
  <si>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</si>
  <si>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</si>
  <si>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</si>
  <si>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</si>
  <si>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</si>
  <si>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</si>
  <si>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</si>
  <si>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</si>
  <si>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</si>
  <si>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</si>
  <si>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</si>
  <si>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</si>
  <si>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</si>
  <si>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</si>
  <si>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</si>
  <si>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</si>
  <si>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</si>
  <si>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</si>
  <si>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</si>
  <si>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</si>
  <si>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</si>
  <si>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</si>
  <si>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</si>
  <si>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</si>
  <si>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</si>
  <si>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</si>
  <si>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</si>
  <si>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</si>
  <si>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</si>
  <si>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</si>
  <si>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</si>
  <si>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</si>
  <si>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</si>
  <si>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</si>
  <si>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</si>
  <si>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</si>
  <si>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</si>
  <si>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</si>
  <si>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</si>
  <si>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</si>
  <si>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</si>
  <si>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</si>
  <si>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</si>
  <si>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</si>
  <si>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</si>
  <si>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</si>
  <si>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</si>
  <si>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</si>
  <si>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</si>
  <si>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</si>
  <si>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</si>
  <si>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</si>
  <si>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</si>
  <si>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</si>
  <si>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</si>
  <si>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</si>
  <si>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</si>
  <si>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</si>
  <si>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</si>
  <si>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</si>
  <si>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</si>
  <si>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</si>
  <si>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</si>
  <si>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</si>
  <si>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</si>
  <si>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</si>
  <si>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</si>
  <si>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</si>
  <si>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</si>
  <si>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</si>
  <si>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</si>
  <si>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</si>
  <si>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</si>
  <si>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</si>
  <si>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</si>
  <si>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</si>
  <si>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</si>
  <si>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</si>
  <si>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</si>
  <si>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</si>
  <si>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</si>
  <si>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</si>
  <si>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</si>
  <si>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</si>
  <si>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</si>
  <si>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</si>
  <si>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</si>
  <si>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</si>
  <si>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</si>
  <si>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</si>
  <si>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</si>
  <si>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</si>
  <si>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</si>
  <si>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</si>
  <si>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</si>
  <si>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</si>
  <si>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</si>
  <si>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</si>
  <si>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</si>
  <si>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</si>
  <si>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</si>
  <si>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</si>
  <si>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</si>
  <si>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</si>
  <si>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</si>
  <si>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</si>
  <si>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</si>
  <si>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</si>
  <si>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</si>
  <si>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</si>
  <si>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</si>
  <si>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</si>
  <si>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</si>
  <si>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</si>
  <si>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</si>
  <si>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</si>
  <si>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</si>
  <si>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</si>
  <si>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</si>
  <si>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</si>
  <si>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</si>
  <si>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</si>
  <si>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</si>
  <si>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</si>
  <si>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</si>
  <si>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</si>
  <si>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</si>
  <si>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</si>
  <si>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</si>
  <si>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</si>
  <si>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</si>
  <si>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</si>
  <si>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</si>
  <si>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</si>
  <si>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</si>
  <si>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</si>
  <si>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</si>
  <si>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</si>
  <si>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</si>
  <si>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</si>
  <si>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</si>
  <si>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</si>
  <si>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</si>
  <si>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</si>
  <si>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</si>
  <si>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</si>
  <si>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</si>
  <si>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</si>
  <si>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</si>
  <si>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</si>
  <si>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</si>
  <si>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</si>
  <si>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</si>
  <si>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</si>
  <si>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</si>
  <si>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</si>
  <si>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</si>
  <si>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</si>
  <si>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</si>
  <si>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</si>
  <si>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</si>
  <si>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</si>
  <si>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</si>
  <si>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</si>
  <si>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</si>
  <si>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</si>
  <si>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</si>
  <si>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</si>
  <si>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</si>
  <si>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</si>
  <si>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</si>
  <si>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</si>
  <si>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</si>
  <si>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</si>
  <si>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</si>
  <si>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</si>
  <si>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</si>
  <si>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</si>
  <si>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</si>
  <si>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</si>
  <si>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</si>
  <si>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</si>
  <si>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</si>
  <si>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</si>
  <si>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</si>
  <si>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</si>
  <si>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</si>
  <si>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</si>
  <si>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</si>
  <si>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</si>
  <si>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</si>
  <si>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</si>
  <si>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</si>
  <si>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</si>
  <si>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</si>
  <si>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</si>
  <si>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</si>
  <si>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</si>
  <si>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</si>
  <si>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</si>
  <si>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</si>
  <si>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</si>
  <si>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</si>
  <si>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</si>
  <si>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</si>
  <si>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</si>
  <si>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</si>
  <si>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</si>
  <si>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</si>
  <si>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</si>
  <si>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</si>
  <si>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</si>
  <si>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</si>
  <si>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</si>
  <si>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</si>
  <si>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</si>
  <si>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</si>
  <si>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</si>
  <si>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</si>
  <si>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</si>
  <si>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</si>
  <si>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</si>
  <si>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</si>
  <si>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</si>
  <si>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</si>
  <si>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</si>
  <si>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</si>
  <si>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</si>
  <si>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</si>
  <si>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</si>
  <si>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</si>
  <si>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</si>
  <si>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</si>
  <si>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</si>
  <si>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</si>
  <si>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</si>
  <si>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</si>
  <si>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</si>
  <si>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</si>
  <si>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</si>
  <si>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</si>
  <si>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</si>
  <si>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</si>
  <si>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</si>
  <si>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</si>
  <si>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</si>
  <si>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</si>
  <si>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</si>
  <si>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</si>
  <si>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</si>
  <si>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</si>
  <si>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</si>
  <si>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</si>
  <si>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</si>
  <si>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</si>
  <si>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</si>
  <si>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</si>
  <si>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</si>
  <si>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</si>
  <si>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</si>
  <si>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</si>
  <si>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</si>
  <si>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</si>
  <si>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</si>
  <si>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</si>
  <si>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</si>
  <si>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</si>
  <si>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</si>
  <si>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</si>
  <si>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</si>
  <si>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</si>
  <si>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</si>
  <si>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</si>
  <si>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</si>
  <si>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</si>
  <si>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</si>
  <si>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</si>
  <si>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</si>
  <si>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</si>
  <si>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</si>
  <si>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</si>
  <si>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</si>
  <si>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</si>
  <si>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</si>
  <si>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</si>
  <si>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</si>
  <si>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</si>
  <si>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</si>
  <si>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</si>
  <si>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</si>
  <si>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</si>
  <si>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</si>
  <si>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</si>
  <si>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</si>
  <si>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</si>
  <si>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</si>
  <si>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</si>
  <si>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</si>
  <si>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</si>
  <si>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</si>
  <si>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</si>
  <si>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</si>
  <si>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</si>
  <si>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</si>
  <si>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</si>
  <si>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</si>
  <si>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</si>
  <si>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</si>
  <si>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</si>
  <si>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</si>
  <si>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</si>
  <si>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</si>
  <si>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</si>
  <si>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</si>
  <si>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</si>
  <si>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</si>
  <si>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</si>
  <si>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</si>
  <si>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</si>
  <si>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</si>
  <si>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</si>
  <si>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</si>
  <si>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</si>
  <si>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</si>
  <si>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</si>
  <si>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</si>
  <si>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</si>
  <si>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</si>
  <si>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</si>
  <si>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</si>
  <si>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</si>
  <si>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</si>
  <si>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</si>
  <si>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</si>
  <si>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</si>
  <si>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</si>
  <si>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</si>
  <si>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</si>
  <si>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</si>
  <si>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</si>
  <si>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</si>
  <si>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</si>
  <si>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</si>
  <si>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</si>
  <si>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</si>
  <si>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</si>
  <si>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</si>
  <si>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</si>
  <si>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</si>
  <si>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</si>
  <si>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</si>
  <si>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</si>
  <si>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</si>
  <si>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</si>
  <si>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</si>
  <si>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</si>
  <si>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</si>
  <si>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</si>
  <si>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</si>
  <si>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</si>
  <si>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</si>
  <si>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</si>
  <si>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</si>
  <si>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</si>
  <si>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</si>
  <si>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</si>
  <si>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</si>
  <si>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</si>
  <si>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</si>
  <si>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</si>
  <si>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</si>
  <si>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</si>
  <si>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</si>
  <si>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</si>
  <si>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</si>
  <si>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</si>
  <si>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</si>
  <si>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</si>
  <si>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</si>
  <si>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</si>
  <si>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</si>
  <si>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</si>
  <si>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</si>
  <si>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</si>
  <si>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</si>
  <si>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</si>
  <si>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</si>
  <si>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</si>
  <si>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</si>
  <si>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</si>
  <si>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</si>
  <si>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</si>
  <si>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</si>
  <si>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</si>
  <si>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</si>
  <si>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</si>
  <si>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</si>
  <si>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</si>
  <si>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</si>
  <si>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</si>
  <si>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</si>
  <si>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</si>
  <si>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</si>
  <si>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</si>
  <si>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</si>
  <si>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</si>
  <si>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</si>
  <si>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</si>
  <si>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</si>
  <si>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</si>
  <si>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</si>
  <si>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</si>
  <si>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</si>
  <si>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</si>
  <si>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</si>
  <si>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</si>
  <si>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</si>
  <si>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</si>
  <si>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</si>
  <si>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</si>
  <si>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</si>
  <si>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</si>
  <si>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</si>
  <si>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</si>
  <si>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</si>
  <si>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</si>
  <si>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</si>
  <si>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</si>
  <si>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</si>
  <si>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</si>
  <si>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</si>
  <si>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</si>
  <si>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</si>
  <si>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</si>
  <si>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</si>
  <si>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</si>
  <si>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</si>
  <si>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</si>
  <si>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</si>
  <si>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</si>
  <si>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</si>
  <si>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</si>
  <si>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</si>
  <si>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</si>
  <si>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</si>
  <si>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</si>
  <si>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</si>
  <si>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</si>
  <si>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</si>
  <si>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</si>
  <si>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</si>
  <si>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</si>
  <si>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</si>
  <si>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</si>
  <si>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</si>
  <si>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</si>
  <si>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</si>
  <si>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</si>
  <si>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</si>
  <si>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</si>
  <si>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</si>
  <si>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</si>
  <si>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</si>
  <si>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</si>
  <si>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</si>
  <si>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</si>
  <si>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</si>
  <si>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</si>
  <si>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</si>
  <si>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</si>
  <si>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</si>
  <si>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</si>
  <si>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</si>
  <si>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</si>
  <si>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</si>
  <si>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</si>
  <si>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</si>
  <si>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</si>
  <si>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</si>
  <si>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</si>
  <si>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</si>
  <si>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</si>
  <si>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</si>
  <si>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</si>
  <si>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</si>
  <si>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</si>
  <si>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</si>
  <si>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</si>
  <si>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</si>
  <si>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</si>
  <si>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</si>
  <si>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</si>
  <si>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</si>
  <si>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</si>
  <si>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</si>
  <si>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</si>
  <si>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</si>
  <si>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</si>
  <si>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</si>
  <si>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</si>
  <si>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</si>
  <si>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</si>
  <si>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</si>
  <si>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</si>
  <si>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</si>
  <si>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</si>
  <si>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</si>
  <si>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</si>
  <si>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</si>
  <si>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</si>
  <si>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</si>
  <si>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</si>
  <si>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</si>
  <si>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</si>
  <si>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</si>
  <si>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</si>
  <si>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</si>
  <si>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</si>
  <si>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</si>
  <si>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</si>
  <si>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</si>
  <si>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</si>
  <si>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</si>
  <si>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</si>
  <si>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</si>
  <si>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</si>
  <si>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</si>
  <si>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</si>
  <si>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</si>
  <si>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</si>
  <si>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</si>
  <si>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</si>
  <si>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</si>
  <si>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</si>
  <si>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</si>
  <si>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</si>
  <si>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</si>
  <si>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</si>
  <si>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</si>
  <si>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</si>
  <si>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</si>
  <si>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</si>
  <si>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</si>
  <si>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</si>
  <si>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</si>
  <si>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</si>
  <si>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</si>
  <si>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</si>
  <si>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</si>
  <si>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</si>
  <si>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</si>
  <si>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</si>
  <si>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</si>
  <si>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</si>
  <si>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</si>
  <si>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</si>
  <si>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</si>
  <si>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</si>
  <si>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</si>
  <si>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</si>
  <si>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</si>
  <si>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</si>
  <si>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</si>
  <si>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</si>
  <si>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</si>
  <si>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</si>
  <si>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</si>
  <si>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</si>
  <si>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</si>
  <si>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</si>
  <si>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</si>
  <si>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</si>
  <si>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</si>
  <si>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</si>
  <si>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</si>
  <si>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</si>
  <si>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</si>
  <si>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</si>
  <si>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</si>
  <si>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</si>
  <si>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</si>
  <si>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</si>
  <si>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</si>
  <si>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</si>
  <si>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</si>
  <si>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</si>
  <si>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</si>
  <si>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</si>
  <si>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</si>
  <si>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</si>
  <si>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</si>
  <si>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</si>
  <si>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</si>
  <si>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</si>
  <si>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</si>
  <si>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</si>
  <si>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</si>
  <si>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</si>
  <si>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</si>
  <si>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</si>
  <si>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</si>
  <si>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</si>
  <si>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</si>
  <si>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</si>
  <si>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</si>
  <si>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</si>
  <si>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</si>
  <si>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</si>
  <si>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</si>
  <si>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</si>
  <si>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</si>
  <si>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</si>
  <si>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</si>
  <si>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</si>
  <si>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</si>
  <si>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</si>
  <si>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</si>
  <si>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</si>
  <si>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</si>
  <si>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</si>
  <si>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</si>
  <si>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</si>
  <si>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</si>
  <si>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</si>
  <si>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</si>
  <si>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</si>
  <si>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</si>
  <si>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</si>
  <si>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</si>
  <si>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</si>
  <si>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</si>
  <si>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</si>
  <si>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</si>
  <si>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</si>
  <si>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</si>
  <si>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</si>
  <si>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</si>
  <si>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</si>
  <si>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</si>
  <si>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</si>
  <si>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</si>
  <si>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</si>
  <si>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</si>
  <si>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</si>
  <si>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</si>
  <si>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</si>
  <si>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</si>
  <si>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</si>
  <si>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</si>
  <si>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</si>
  <si>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</si>
  <si>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</si>
  <si>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</si>
  <si>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</si>
  <si>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</si>
  <si>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</si>
  <si>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</si>
  <si>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</si>
  <si>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</si>
  <si>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</si>
  <si>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</si>
  <si>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</si>
  <si>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</si>
  <si>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</si>
  <si>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</si>
  <si>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</si>
  <si>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</si>
  <si>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</si>
  <si>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</si>
  <si>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</si>
  <si>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</si>
  <si>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</si>
  <si>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</si>
  <si>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</si>
  <si>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</si>
  <si>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</si>
  <si>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</si>
  <si>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</si>
  <si>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</si>
  <si>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</si>
  <si>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</si>
  <si>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</si>
  <si>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</si>
  <si>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</si>
  <si>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</si>
  <si>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</si>
  <si>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</si>
  <si>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</si>
  <si>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</si>
  <si>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</si>
  <si>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</si>
  <si>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</si>
  <si>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</si>
  <si>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</si>
  <si>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</si>
  <si>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</si>
  <si>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</si>
  <si>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</si>
  <si>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</si>
  <si>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</si>
  <si>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</si>
  <si>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</si>
  <si>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</si>
  <si>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</si>
  <si>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</si>
  <si>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</si>
  <si>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</si>
  <si>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</si>
  <si>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</si>
  <si>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</si>
  <si>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</si>
  <si>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</si>
  <si>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</si>
  <si>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</si>
  <si>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</si>
  <si>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</si>
  <si>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</si>
  <si>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</si>
  <si>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</si>
  <si>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</si>
  <si>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</si>
  <si>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</si>
  <si>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</si>
  <si>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</si>
  <si>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</si>
  <si>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</si>
  <si>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</si>
  <si>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</si>
  <si>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</si>
  <si>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</si>
  <si>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</si>
  <si>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</si>
  <si>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</si>
  <si>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</si>
  <si>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</si>
  <si>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</si>
  <si>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</si>
  <si>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</si>
  <si>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</si>
  <si>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</si>
  <si>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</si>
  <si>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</si>
  <si>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</si>
  <si>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</si>
  <si>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</si>
  <si>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</si>
  <si>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</si>
  <si>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</si>
  <si>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</si>
  <si>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</si>
  <si>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</si>
  <si>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</si>
  <si>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</si>
  <si>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</si>
  <si>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</si>
  <si>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</si>
  <si>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</si>
  <si>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</si>
  <si>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</si>
  <si>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</si>
  <si>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</si>
  <si>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</si>
  <si>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</si>
  <si>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</si>
  <si>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</si>
  <si>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</si>
  <si>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</si>
  <si>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</si>
  <si>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</si>
  <si>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</si>
  <si>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</si>
  <si>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</si>
  <si>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</si>
  <si>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</si>
  <si>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</si>
  <si>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</si>
  <si>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</si>
  <si>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</si>
  <si>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</si>
  <si>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</si>
  <si>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</si>
  <si>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</si>
  <si>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</si>
  <si>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</si>
  <si>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</si>
  <si>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</si>
  <si>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</si>
  <si>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</si>
  <si>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</si>
  <si>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</si>
  <si>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</si>
  <si>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</si>
  <si>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</si>
  <si>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</si>
  <si>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</si>
  <si>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</si>
  <si>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</si>
  <si>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</si>
  <si>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</si>
  <si>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</si>
  <si>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</si>
  <si>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</si>
  <si>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</si>
  <si>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</si>
  <si>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</si>
  <si>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</si>
  <si>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</si>
  <si>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</si>
  <si>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</si>
  <si>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</si>
  <si>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</si>
  <si>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</si>
  <si>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</si>
  <si>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</si>
  <si>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</si>
  <si>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</si>
  <si>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</si>
  <si>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</si>
  <si>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</si>
  <si>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</si>
  <si>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</si>
  <si>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</si>
  <si>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</si>
  <si>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</si>
  <si>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</si>
  <si>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</si>
  <si>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</si>
  <si>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</si>
  <si>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</si>
  <si>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</si>
  <si>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</si>
  <si>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</si>
  <si>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</si>
  <si>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</si>
  <si>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</si>
  <si>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</si>
  <si>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</si>
  <si>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</si>
  <si>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</si>
  <si>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</si>
  <si>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</si>
  <si>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</si>
  <si>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</si>
  <si>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</si>
  <si>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</si>
  <si>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</si>
  <si>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</si>
  <si>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</si>
  <si>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</si>
  <si>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</si>
  <si>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</si>
  <si>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</si>
  <si>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</si>
  <si>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</si>
  <si>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</si>
  <si>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</si>
  <si>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</si>
  <si>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</si>
  <si>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</si>
  <si>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</si>
  <si>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</si>
  <si>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</si>
  <si>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</si>
  <si>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</si>
  <si>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</si>
  <si>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</si>
  <si>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</si>
  <si>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</si>
  <si>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</si>
  <si>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</si>
  <si>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</si>
  <si>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</si>
  <si>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</si>
  <si>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</si>
  <si>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</si>
  <si>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</si>
  <si>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</si>
  <si>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</si>
  <si>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</si>
  <si>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</si>
  <si>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</si>
  <si>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</si>
  <si>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</si>
  <si>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</si>
  <si>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</si>
  <si>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</si>
  <si>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</si>
  <si>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</si>
  <si>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</si>
  <si>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</si>
  <si>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</si>
  <si>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</si>
  <si>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</si>
  <si>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</si>
  <si>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</si>
  <si>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</si>
  <si>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</si>
  <si>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</si>
  <si>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</si>
  <si>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</si>
  <si>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</si>
  <si>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</si>
  <si>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</si>
  <si>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</si>
  <si>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</si>
  <si>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</si>
  <si>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</si>
  <si>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</si>
  <si>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</si>
  <si>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</si>
  <si>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</si>
  <si>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</si>
  <si>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</si>
  <si>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</si>
  <si>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</si>
  <si>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</si>
  <si>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</si>
  <si>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</si>
  <si>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</si>
  <si>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</si>
  <si>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</si>
  <si>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</si>
  <si>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</si>
  <si>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</si>
  <si>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</si>
  <si>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</si>
  <si>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</si>
  <si>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</si>
  <si>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</si>
  <si>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</si>
  <si>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</si>
  <si>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</si>
  <si>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</si>
  <si>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</si>
  <si>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</si>
  <si>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</si>
  <si>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</si>
  <si>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</si>
  <si>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</si>
  <si>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</si>
  <si>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</si>
  <si>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</si>
  <si>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</si>
  <si>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</si>
  <si>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</si>
  <si>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</si>
  <si>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</si>
  <si>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</si>
  <si>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</si>
  <si>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</si>
  <si>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</si>
  <si>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</si>
  <si>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</si>
  <si>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</si>
  <si>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</si>
  <si>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</si>
  <si>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</si>
  <si>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</si>
  <si>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</si>
  <si>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</si>
  <si>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</si>
  <si>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</si>
  <si>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</si>
  <si>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</si>
  <si>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</si>
  <si>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</si>
  <si>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</si>
  <si>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</si>
  <si>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</si>
  <si>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</si>
  <si>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</si>
  <si>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</si>
  <si>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</si>
  <si>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</si>
  <si>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</si>
  <si>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</si>
  <si>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</si>
  <si>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</si>
  <si>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</si>
  <si>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</si>
  <si>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</si>
  <si>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</si>
  <si>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</si>
  <si>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</si>
  <si>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</si>
  <si>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</si>
  <si>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</si>
  <si>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</si>
  <si>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</si>
  <si>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</si>
  <si>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</si>
  <si>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</si>
  <si>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</si>
  <si>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</si>
  <si>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</si>
  <si>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</si>
  <si>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</si>
  <si>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</si>
  <si>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</si>
  <si>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</si>
  <si>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</si>
  <si>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</si>
  <si>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</si>
  <si>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</si>
  <si>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</si>
  <si>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</si>
  <si>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</si>
  <si>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</si>
  <si>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</si>
  <si>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</si>
  <si>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</si>
  <si>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</si>
  <si>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</si>
  <si>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</si>
  <si>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</si>
  <si>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</si>
  <si>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</si>
  <si>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</si>
  <si>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</si>
  <si>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</si>
  <si>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</si>
  <si>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</si>
  <si>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</si>
  <si>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</si>
  <si>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</si>
  <si>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</si>
  <si>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</si>
  <si>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</si>
  <si>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</si>
  <si>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</si>
  <si>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</si>
  <si>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</si>
  <si>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</si>
  <si>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</si>
  <si>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</si>
  <si>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</si>
  <si>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</si>
  <si>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</si>
  <si>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</si>
  <si>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</si>
  <si>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</si>
  <si>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</si>
  <si>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</si>
  <si>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</si>
  <si>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</si>
  <si>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</si>
  <si>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</si>
  <si>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</si>
  <si>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</si>
  <si>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</si>
  <si>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</si>
  <si>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</si>
  <si>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</si>
  <si>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</si>
  <si>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</si>
  <si>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</si>
  <si>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</si>
  <si>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</si>
  <si>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</si>
  <si>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</si>
  <si>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</si>
  <si>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</si>
  <si>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</si>
  <si>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</si>
  <si>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</si>
  <si>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</si>
  <si>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</si>
  <si>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</si>
  <si>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</si>
  <si>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</si>
  <si>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</si>
  <si>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</si>
  <si>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</si>
  <si>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</si>
  <si>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</si>
  <si>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</si>
  <si>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</si>
  <si>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</si>
  <si>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</si>
  <si>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</si>
  <si>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</si>
  <si>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</si>
  <si>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</si>
  <si>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</si>
  <si>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</si>
  <si>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</si>
  <si>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</si>
  <si>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</si>
  <si>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</si>
  <si>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</si>
  <si>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</si>
  <si>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</si>
  <si>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</si>
  <si>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</si>
  <si>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</si>
  <si>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</si>
  <si>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</si>
  <si>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</si>
  <si>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</si>
  <si>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</si>
  <si>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</si>
  <si>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</si>
  <si>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</si>
  <si>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</si>
  <si>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</si>
  <si>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</si>
  <si>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</si>
  <si>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</si>
  <si>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</si>
  <si>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</si>
  <si>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</si>
  <si>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</si>
  <si>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</si>
  <si>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</si>
  <si>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</si>
  <si>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</si>
  <si>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</si>
  <si>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</si>
  <si>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</si>
  <si>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</si>
  <si>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</si>
  <si>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</si>
  <si>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</si>
  <si>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</si>
  <si>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</si>
  <si>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</si>
  <si>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</si>
  <si>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</si>
  <si>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</si>
  <si>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</si>
  <si>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</si>
  <si>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</si>
  <si>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</si>
  <si>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</si>
  <si>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</si>
  <si>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</si>
  <si>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</si>
  <si>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</si>
  <si>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</si>
  <si>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</si>
  <si>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</si>
  <si>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</si>
  <si>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</si>
  <si>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</si>
  <si>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</si>
  <si>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</si>
  <si>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</si>
  <si>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</si>
  <si>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</si>
  <si>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</si>
  <si>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</si>
  <si>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</si>
  <si>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</si>
  <si>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</si>
  <si>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</si>
  <si>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</si>
  <si>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</si>
  <si>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</si>
  <si>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</si>
  <si>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</si>
  <si>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</si>
  <si>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</si>
  <si>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</si>
  <si>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</si>
  <si>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</si>
  <si>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</si>
  <si>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</si>
  <si>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</si>
  <si>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</si>
  <si>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</si>
  <si>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</si>
  <si>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</si>
  <si>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</si>
  <si>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</si>
  <si>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</si>
  <si>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</si>
  <si>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</si>
  <si>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</si>
  <si>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</si>
  <si>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</si>
  <si>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</si>
  <si>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</si>
  <si>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</si>
  <si>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</si>
  <si>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</si>
  <si>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</si>
  <si>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</si>
  <si>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</si>
  <si>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</si>
  <si>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</si>
  <si>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</si>
  <si>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</si>
  <si>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</si>
  <si>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</si>
  <si>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</si>
  <si>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</si>
  <si>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</si>
  <si>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</si>
  <si>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</si>
  <si>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</si>
  <si>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</si>
  <si>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</si>
  <si>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</si>
  <si>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</si>
  <si>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</si>
  <si>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</si>
  <si>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</si>
  <si>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</si>
  <si>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</si>
  <si>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</si>
  <si>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</si>
  <si>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</si>
  <si>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</si>
  <si>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</si>
  <si>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</si>
  <si>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</si>
  <si>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</si>
  <si>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</si>
  <si>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</si>
  <si>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</si>
  <si>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</si>
  <si>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</si>
  <si>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</si>
  <si>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</si>
  <si>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</si>
  <si>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</si>
  <si>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</si>
  <si>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</si>
  <si>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</si>
  <si>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</si>
  <si>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</si>
  <si>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</si>
  <si>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</si>
  <si>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</si>
  <si>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</si>
  <si>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</si>
  <si>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</si>
  <si>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</si>
  <si>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</si>
  <si>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</si>
  <si>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</si>
  <si>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</si>
  <si>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</si>
  <si>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</si>
  <si>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</si>
  <si>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</si>
  <si>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</si>
  <si>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</si>
  <si>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</si>
  <si>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</si>
  <si>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</si>
  <si>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</si>
  <si>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</si>
  <si>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</si>
  <si>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</si>
  <si>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</si>
  <si>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</si>
  <si>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</si>
  <si>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</si>
  <si>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</si>
  <si>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</si>
  <si>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</si>
  <si>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</si>
  <si>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</si>
  <si>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</si>
  <si>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</si>
  <si>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</si>
  <si>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</si>
  <si>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</si>
  <si>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</si>
  <si>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</si>
  <si>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</si>
  <si>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</si>
  <si>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</si>
  <si>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</si>
  <si>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</si>
  <si>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</si>
  <si>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</si>
  <si>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</si>
  <si>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</si>
  <si>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</si>
  <si>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</si>
  <si>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</si>
  <si>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</si>
  <si>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</si>
  <si>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</si>
  <si>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</si>
  <si>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</si>
  <si>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</si>
  <si>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</si>
  <si>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</si>
  <si>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</si>
  <si>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</si>
  <si>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</si>
  <si>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</si>
  <si>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</si>
  <si>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</si>
  <si>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</si>
  <si>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</si>
  <si>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</si>
  <si>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</si>
  <si>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</si>
  <si>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</si>
  <si>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</si>
  <si>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</si>
  <si>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</si>
  <si>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</si>
  <si>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</si>
  <si>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</si>
  <si>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</si>
  <si>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</si>
  <si>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</si>
  <si>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</si>
  <si>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</si>
  <si>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</si>
  <si>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</si>
  <si>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</si>
  <si>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</si>
  <si>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</si>
  <si>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</si>
  <si>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</si>
  <si>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</si>
  <si>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</si>
  <si>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</si>
  <si>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</si>
  <si>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</si>
  <si>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</si>
  <si>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</si>
  <si>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</si>
  <si>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</si>
  <si>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</si>
  <si>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</si>
  <si>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</si>
  <si>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</si>
  <si>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</si>
  <si>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</si>
  <si>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</si>
  <si>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</si>
  <si>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</si>
  <si>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</si>
  <si>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</si>
  <si>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</si>
  <si>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</si>
  <si>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</si>
  <si>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</si>
  <si>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</si>
  <si>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</si>
  <si>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</si>
  <si>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</si>
  <si>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</si>
  <si>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</si>
  <si>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</si>
  <si>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</si>
  <si>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</si>
  <si>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</si>
  <si>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</si>
  <si>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</si>
  <si>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</si>
  <si>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</si>
  <si>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</si>
  <si>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</si>
  <si>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</si>
  <si>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</si>
  <si>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</si>
  <si>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</si>
  <si>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</si>
  <si>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</si>
  <si>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</si>
  <si>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</si>
  <si>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</si>
  <si>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</si>
  <si>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</si>
  <si>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</si>
  <si>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</si>
  <si>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</si>
  <si>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</si>
  <si>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</si>
  <si>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</si>
  <si>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</si>
  <si>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</si>
  <si>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</si>
  <si>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</si>
  <si>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</si>
  <si>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</si>
  <si>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</si>
  <si>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</si>
  <si>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</si>
  <si>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</si>
  <si>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</si>
  <si>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</si>
  <si>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</si>
  <si>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</si>
  <si>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</si>
  <si>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</si>
  <si>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</si>
  <si>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</si>
  <si>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</si>
  <si>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</si>
  <si>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</si>
  <si>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</si>
  <si>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</si>
  <si>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</si>
  <si>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</si>
  <si>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</si>
  <si>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</si>
  <si>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</si>
  <si>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</si>
  <si>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</si>
  <si>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</si>
  <si>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</si>
  <si>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</si>
  <si>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</si>
  <si>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</si>
  <si>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</si>
  <si>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</si>
  <si>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</si>
  <si>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</si>
  <si>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</si>
  <si>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</si>
  <si>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</si>
  <si>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</si>
  <si>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</si>
  <si>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</si>
  <si>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</si>
  <si>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</si>
  <si>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</si>
  <si>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</si>
  <si>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</si>
  <si>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</si>
  <si>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</si>
  <si>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</si>
  <si>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</si>
  <si>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</si>
  <si>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</si>
  <si>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</si>
  <si>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</si>
  <si>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</si>
  <si>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</si>
  <si>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</si>
  <si>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</si>
  <si>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</si>
  <si>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</si>
  <si>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</si>
  <si>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</si>
  <si>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</si>
  <si>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</si>
  <si>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</si>
  <si>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</si>
  <si>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</si>
  <si>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</si>
  <si>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</si>
  <si>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</si>
  <si>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</si>
  <si>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</si>
  <si>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</si>
  <si>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</si>
  <si>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</si>
  <si>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</si>
  <si>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</si>
  <si>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</si>
  <si>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</si>
  <si>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</si>
  <si>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</si>
  <si>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</si>
  <si>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</si>
  <si>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</si>
  <si>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</si>
  <si>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</si>
  <si>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</si>
  <si>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</si>
  <si>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</si>
  <si>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</si>
  <si>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</si>
  <si>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</si>
  <si>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</si>
  <si>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</si>
  <si>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</si>
  <si>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</si>
  <si>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</si>
  <si>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</si>
  <si>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</si>
  <si>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</si>
  <si>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</si>
  <si>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</si>
  <si>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</si>
  <si>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</si>
  <si>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</si>
  <si>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</si>
  <si>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</si>
  <si>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</si>
  <si>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</si>
  <si>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</si>
  <si>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</si>
  <si>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</si>
  <si>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</si>
  <si>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</si>
  <si>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</si>
  <si>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</si>
  <si>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</si>
  <si>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</si>
  <si>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</si>
  <si>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</si>
  <si>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</si>
  <si>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</si>
  <si>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</si>
  <si>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</si>
  <si>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</si>
  <si>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</si>
  <si>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</si>
  <si>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</si>
  <si>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</si>
  <si>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</si>
  <si>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</si>
  <si>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</si>
  <si>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</si>
  <si>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</si>
  <si>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</si>
  <si>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</si>
  <si>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</si>
  <si>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</si>
  <si>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</si>
  <si>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</si>
  <si>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</si>
  <si>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</si>
  <si>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</si>
  <si>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</si>
  <si>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</si>
  <si>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</si>
  <si>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</si>
  <si>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</si>
  <si>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</si>
  <si>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</si>
  <si>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</si>
  <si>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</si>
  <si>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</si>
  <si>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</si>
  <si>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</si>
  <si>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</si>
  <si>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</si>
  <si>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</si>
  <si>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</si>
  <si>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</si>
  <si>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</si>
  <si>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</si>
  <si>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</si>
  <si>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</si>
  <si>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</si>
  <si>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</si>
  <si>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</si>
  <si>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</si>
  <si>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</si>
  <si>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</si>
  <si>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</si>
  <si>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</si>
  <si>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</si>
  <si>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</si>
  <si>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</si>
  <si>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</si>
  <si>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</si>
  <si>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</si>
  <si>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</si>
  <si>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</si>
  <si>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</si>
  <si>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</si>
  <si>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</si>
  <si>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</si>
  <si>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</si>
  <si>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</si>
  <si>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</si>
  <si>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</si>
  <si>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</si>
  <si>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</si>
  <si>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</si>
  <si>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</si>
  <si>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</si>
  <si>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</si>
  <si>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</si>
  <si>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</si>
  <si>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</si>
  <si>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</si>
  <si>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</si>
  <si>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</si>
  <si>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</si>
  <si>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</si>
  <si>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</si>
  <si>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</si>
  <si>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</si>
  <si>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</si>
  <si>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</si>
  <si>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</si>
  <si>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</si>
  <si>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</si>
  <si>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</si>
  <si>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</si>
  <si>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</si>
  <si>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</si>
  <si>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</si>
  <si>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</si>
  <si>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</si>
  <si>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</si>
  <si>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</si>
  <si>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</si>
  <si>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</si>
  <si>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</si>
  <si>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</si>
  <si>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</si>
  <si>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</si>
  <si>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</si>
  <si>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</si>
  <si>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</si>
  <si>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</si>
  <si>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</si>
  <si>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</si>
  <si>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</si>
  <si>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</si>
  <si>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</si>
  <si>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</si>
  <si>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</si>
  <si>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</si>
  <si>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</si>
  <si>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</si>
  <si>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</si>
  <si>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</si>
  <si>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</si>
  <si>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</si>
  <si>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</si>
  <si>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</si>
  <si>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</si>
  <si>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</si>
  <si>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</si>
  <si>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</si>
  <si>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</si>
  <si>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</si>
  <si>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</si>
  <si>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</si>
  <si>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</si>
  <si>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</si>
  <si>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</si>
  <si>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</si>
  <si>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</si>
  <si>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</si>
  <si>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</si>
  <si>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</si>
  <si>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</si>
  <si>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</si>
  <si>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</si>
  <si>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</si>
  <si>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</si>
  <si>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</si>
  <si>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</si>
  <si>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</si>
  <si>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</si>
  <si>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</si>
  <si>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</si>
  <si>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</si>
  <si>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</si>
  <si>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</si>
  <si>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</si>
  <si>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</si>
  <si>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</si>
  <si>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</si>
  <si>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</si>
  <si>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</si>
  <si>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</si>
  <si>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</si>
  <si>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</si>
  <si>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</si>
  <si>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</si>
  <si>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</si>
  <si>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</si>
  <si>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</si>
  <si>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</si>
  <si>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</si>
  <si>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</si>
  <si>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</si>
  <si>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</si>
  <si>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</si>
  <si>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</si>
  <si>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</si>
  <si>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</si>
  <si>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</si>
  <si>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</si>
  <si>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</si>
  <si>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</si>
  <si>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</si>
  <si>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</si>
  <si>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</si>
  <si>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</si>
  <si>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</si>
  <si>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</si>
  <si>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</si>
  <si>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</si>
  <si>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</si>
  <si>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</si>
  <si>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</si>
  <si>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</si>
  <si>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</si>
  <si>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</si>
  <si>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</si>
  <si>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</si>
  <si>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</si>
  <si>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</si>
  <si>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</si>
  <si>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</si>
  <si>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</si>
  <si>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</si>
  <si>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</si>
  <si>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</si>
  <si>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</si>
  <si>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</si>
  <si>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</si>
  <si>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</si>
  <si>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</si>
  <si>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</si>
  <si>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</si>
  <si>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</si>
  <si>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</si>
  <si>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</si>
  <si>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</si>
  <si>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</si>
  <si>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</si>
  <si>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</si>
  <si>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</si>
  <si>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</si>
  <si>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</si>
  <si>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</si>
  <si>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</si>
  <si>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</si>
  <si>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</si>
  <si>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</si>
  <si>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</si>
  <si>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</si>
  <si>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</si>
  <si>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</si>
  <si>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</si>
  <si>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</si>
  <si>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</si>
  <si>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</si>
  <si>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</si>
  <si>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</si>
  <si>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</si>
  <si>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</si>
  <si>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</si>
  <si>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</si>
  <si>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</si>
  <si>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</si>
  <si>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</si>
  <si>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</si>
  <si>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</si>
  <si>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</si>
  <si>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</si>
  <si>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</si>
  <si>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</si>
  <si>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</si>
  <si>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</si>
  <si>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</si>
  <si>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</si>
  <si>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</si>
  <si>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</si>
  <si>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</si>
  <si>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</si>
  <si>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</si>
  <si>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</si>
  <si>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</si>
  <si>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</si>
  <si>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</si>
  <si>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</si>
  <si>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</si>
  <si>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</si>
  <si>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</si>
  <si>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</si>
  <si>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</si>
  <si>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</si>
  <si>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</si>
  <si>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</si>
  <si>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</si>
  <si>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</si>
  <si>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</si>
  <si>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</si>
  <si>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</si>
  <si>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</si>
  <si>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</si>
  <si>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</si>
  <si>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</si>
  <si>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</si>
  <si>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</si>
  <si>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</si>
  <si>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</si>
  <si>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</si>
  <si>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</si>
  <si>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</si>
  <si>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</si>
  <si>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</si>
  <si>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</si>
  <si>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</si>
  <si>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</si>
  <si>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</si>
  <si>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</si>
  <si>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</si>
  <si>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</si>
  <si>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</si>
  <si>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</si>
  <si>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</si>
  <si>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</si>
  <si>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</si>
  <si>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</si>
  <si>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</si>
  <si>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</si>
  <si>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</si>
  <si>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</si>
  <si>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</si>
  <si>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</si>
  <si>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</si>
  <si>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</si>
  <si>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</si>
  <si>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</si>
  <si>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</si>
  <si>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</si>
  <si>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</si>
  <si>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</si>
  <si>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</si>
  <si>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</si>
  <si>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</si>
  <si>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</si>
  <si>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</si>
  <si>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</si>
  <si>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</si>
  <si>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</si>
  <si>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</si>
  <si>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</si>
  <si>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</si>
  <si>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</si>
  <si>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</si>
  <si>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</si>
  <si>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</si>
  <si>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</si>
  <si>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</si>
  <si>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</si>
  <si>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</si>
  <si>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</si>
  <si>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</si>
  <si>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</si>
  <si>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</si>
  <si>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</si>
  <si>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</si>
  <si>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</si>
  <si>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</si>
  <si>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</si>
  <si>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</si>
  <si>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</si>
  <si>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</si>
  <si>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</si>
  <si>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</si>
  <si>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</si>
  <si>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</si>
  <si>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</si>
  <si>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</si>
  <si>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</si>
  <si>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</si>
  <si>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</si>
  <si>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</si>
  <si>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</si>
  <si>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</si>
  <si>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</si>
  <si>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</si>
  <si>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</si>
  <si>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</si>
  <si>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</si>
  <si>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</si>
  <si>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</si>
  <si>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</si>
  <si>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</si>
  <si>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</si>
  <si>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</si>
  <si>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</si>
  <si>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</si>
  <si>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</si>
  <si>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</si>
  <si>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</si>
  <si>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</si>
  <si>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</si>
  <si>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</si>
  <si>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</si>
  <si>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</si>
  <si>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</si>
  <si>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</si>
  <si>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</si>
  <si>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</si>
  <si>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</si>
  <si>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</si>
  <si>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</si>
  <si>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</si>
  <si>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</si>
  <si>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</si>
  <si>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</si>
  <si>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</si>
  <si>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</si>
  <si>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</si>
  <si>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</si>
  <si>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</si>
  <si>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</si>
  <si>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</si>
  <si>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</si>
  <si>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</si>
  <si>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</si>
  <si>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</si>
  <si>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</si>
  <si>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</si>
  <si>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</si>
  <si>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</si>
  <si>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</si>
  <si>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</si>
  <si>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</si>
  <si>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</si>
  <si>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</si>
  <si>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</si>
  <si>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</si>
  <si>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</si>
  <si>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</si>
  <si>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</si>
  <si>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</si>
  <si>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</si>
  <si>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</si>
  <si>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</si>
  <si>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</si>
  <si>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</si>
  <si>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</si>
  <si>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</si>
  <si>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</si>
  <si>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</si>
  <si>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</si>
  <si>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</si>
  <si>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</si>
  <si>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</si>
  <si>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</si>
  <si>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</si>
  <si>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</si>
  <si>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</si>
  <si>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</si>
  <si>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</si>
  <si>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</si>
  <si>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</si>
  <si>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</si>
  <si>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</si>
  <si>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</si>
  <si>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</si>
  <si>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</si>
  <si>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</si>
  <si>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</si>
  <si>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</si>
  <si>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</si>
  <si>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</si>
  <si>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</si>
  <si>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</si>
  <si>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</si>
  <si>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</si>
  <si>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</si>
  <si>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</si>
  <si>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</si>
  <si>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</si>
  <si>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</si>
  <si>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</si>
  <si>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</si>
  <si>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</si>
  <si>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</si>
  <si>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</si>
  <si>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</si>
  <si>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</si>
  <si>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</si>
  <si>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</si>
  <si>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</si>
  <si>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</si>
  <si>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</si>
  <si>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</si>
  <si>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</si>
  <si>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</si>
  <si>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</si>
  <si>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</si>
  <si>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</si>
  <si>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</si>
  <si>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</si>
  <si>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</si>
  <si>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</si>
  <si>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</si>
  <si>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</si>
  <si>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</si>
  <si>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</si>
  <si>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</si>
  <si>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</si>
  <si>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</si>
  <si>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</si>
  <si>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</si>
  <si>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</si>
  <si>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</si>
  <si>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</si>
  <si>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</si>
  <si>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</si>
  <si>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</si>
  <si>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</si>
  <si>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</si>
  <si>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</si>
  <si>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</si>
  <si>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</si>
  <si>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</si>
  <si>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</si>
  <si>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</si>
  <si>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</si>
  <si>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</si>
  <si>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</si>
  <si>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</si>
  <si>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</si>
  <si>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</si>
  <si>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</si>
  <si>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</si>
  <si>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</si>
  <si>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</si>
  <si>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</si>
  <si>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</si>
  <si>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</si>
  <si>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</si>
  <si>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</si>
  <si>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</si>
  <si>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</si>
  <si>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</si>
  <si>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</si>
  <si>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</si>
  <si>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</si>
  <si>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</si>
  <si>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</si>
  <si>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</si>
  <si>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</si>
  <si>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</si>
  <si>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</si>
  <si>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</si>
  <si>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</si>
  <si>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</si>
  <si>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</si>
  <si>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</si>
  <si>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</si>
  <si>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</si>
  <si>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</si>
  <si>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</si>
  <si>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</si>
  <si>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</si>
  <si>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</si>
  <si>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</si>
  <si>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</si>
  <si>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</si>
  <si>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</si>
  <si>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</si>
  <si>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</si>
  <si>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</si>
  <si>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</si>
  <si>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</si>
  <si>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</si>
  <si>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</si>
  <si>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</si>
  <si>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</si>
  <si>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</si>
  <si>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</si>
  <si>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</si>
  <si>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</si>
  <si>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</si>
  <si>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</si>
  <si>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</si>
  <si>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</si>
  <si>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</si>
  <si>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</si>
  <si>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</si>
  <si>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</si>
  <si>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</si>
  <si>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</si>
  <si>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</si>
  <si>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</si>
  <si>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</si>
  <si>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</si>
  <si>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</si>
  <si>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</si>
  <si>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</si>
  <si>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</si>
  <si>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</si>
  <si>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</si>
  <si>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</si>
  <si>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</si>
  <si>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</si>
  <si>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</si>
  <si>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</si>
  <si>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</si>
  <si>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</si>
  <si>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</si>
  <si>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</si>
  <si>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</si>
  <si>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</si>
  <si>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</si>
  <si>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</si>
  <si>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</si>
  <si>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</si>
  <si>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</si>
  <si>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</si>
  <si>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</si>
  <si>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</si>
  <si>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</si>
  <si>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</si>
  <si>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</si>
  <si>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</si>
  <si>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</si>
  <si>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</si>
  <si>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</si>
  <si>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</si>
  <si>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</si>
  <si>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</si>
  <si>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</si>
  <si>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</si>
  <si>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</si>
  <si>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</si>
  <si>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</si>
  <si>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</si>
  <si>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</si>
  <si>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</si>
  <si>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</si>
  <si>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</si>
  <si>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</si>
  <si>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</si>
  <si>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</si>
  <si>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</si>
  <si>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</si>
  <si>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</si>
  <si>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</si>
  <si>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</si>
  <si>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</si>
  <si>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</si>
  <si>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</si>
  <si>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</si>
  <si>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</si>
  <si>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</si>
  <si>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</si>
  <si>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</si>
  <si>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</si>
  <si>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</si>
  <si>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</si>
  <si>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</si>
  <si>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</si>
  <si>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</si>
  <si>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</si>
  <si>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</si>
  <si>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</si>
  <si>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</si>
  <si>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</si>
  <si>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</si>
  <si>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</si>
  <si>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</si>
  <si>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</si>
  <si>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</si>
  <si>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</si>
  <si>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</si>
  <si>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</si>
  <si>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</si>
  <si>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</si>
  <si>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</si>
  <si>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</si>
  <si>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</si>
  <si>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</si>
  <si>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</si>
  <si>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</si>
  <si>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</si>
  <si>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</si>
  <si>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</si>
  <si>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</si>
  <si>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</si>
  <si>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</si>
  <si>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</si>
  <si>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</si>
  <si>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</si>
  <si>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</si>
  <si>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</si>
  <si>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</si>
  <si>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</si>
  <si>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</si>
  <si>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</si>
  <si>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</si>
  <si>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</si>
  <si>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</si>
  <si>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</si>
  <si>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</si>
  <si>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</si>
  <si>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</si>
  <si>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</si>
  <si>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</si>
  <si>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</si>
  <si>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</si>
  <si>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</si>
  <si>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</si>
  <si>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</si>
  <si>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</si>
  <si>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</si>
  <si>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</si>
  <si>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</si>
  <si>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</si>
  <si>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</si>
  <si>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</si>
  <si>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</si>
  <si>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</si>
  <si>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</si>
  <si>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</si>
  <si>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</si>
  <si>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</si>
  <si>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</si>
  <si>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</si>
  <si>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</si>
  <si>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</si>
  <si>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</si>
  <si>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</si>
  <si>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</si>
  <si>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</si>
  <si>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</si>
  <si>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</si>
  <si>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</si>
  <si>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</si>
  <si>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</si>
  <si>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</si>
  <si>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</si>
  <si>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</si>
  <si>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</si>
  <si>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</si>
  <si>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</si>
  <si>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</si>
  <si>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</si>
  <si>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</si>
  <si>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</si>
  <si>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</si>
  <si>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</si>
  <si>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</si>
  <si>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</si>
  <si>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</si>
  <si>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</si>
  <si>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</si>
  <si>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</si>
  <si>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</si>
  <si>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</si>
  <si>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</si>
  <si>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</si>
  <si>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</si>
  <si>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</si>
  <si>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</si>
  <si>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</si>
  <si>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</si>
  <si>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</si>
  <si>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</si>
  <si>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</si>
  <si>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</si>
  <si>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</si>
  <si>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</si>
  <si>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</si>
  <si>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</si>
  <si>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</si>
  <si>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</si>
  <si>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The Lee Company - IMH Group</t>
  </si>
  <si>
    <t>All IMH Group Products</t>
  </si>
  <si>
    <t>001162395</t>
  </si>
  <si>
    <t>82 Pequot Park Rd. Westbrook, CT 06498</t>
  </si>
  <si>
    <t>Nick Sorvillo</t>
  </si>
  <si>
    <t>sorvillon@theleeco.com</t>
  </si>
  <si>
    <t>860-399-6281</t>
  </si>
  <si>
    <t>QA Manager</t>
  </si>
  <si>
    <t>By design IMH products do not intentionally add cobalt. Cobalt may be present as an alloying element in stainless steel and other metals.</t>
  </si>
  <si>
    <t>By design IMH products do not intentionally use Mica nor do the production processes.</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</si>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</sst>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orvillon@theleeco.com" TargetMode="External"/><Relationship Id="rId1" Type="http://schemas.openxmlformats.org/officeDocument/2006/relationships/hyperlink" Target="mailto:sorvillon@theleeco.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6328125" defaultRowHeight="12.45"/>
  <cols>
    <col min="1" max="1" width="143" style="168" customWidth="1"/>
    <col min="2" max="2" width="34.86328125" style="168" customWidth="1"/>
    <col min="3" max="3" width="8.86328125" style="168" customWidth="1"/>
    <col min="4" max="16384" width="8.86328125" style="168"/>
  </cols>
  <sheetData>
    <row r="1" spans="1:2" ht="104.15"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5"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49999999999999" customHeight="1">
      <c r="A10" s="94" t="str">
        <f ca="1">OFFSET(L!$C$1,MATCH("Instructions"&amp;ADDRESS(ROW(),COLUMN(),4),L!$A:$A,0)-1,SL,,)</f>
        <v xml:space="preserve">4. Insert the source for the unique identifier number or code ("DUNS", "VAT", "Customer", etc).  </v>
      </c>
      <c r="B10" s="191"/>
    </row>
    <row r="11" spans="1:2" ht="20.149999999999999" customHeight="1">
      <c r="A11" s="94" t="str">
        <f ca="1">OFFSET(L!$C$1,MATCH("Instructions"&amp;ADDRESS(ROW(),COLUMN(),4),L!$A:$A,0)-1,SL,,)</f>
        <v>5. Insert your full company address (street, city, state, country, postal code). This field is optional.</v>
      </c>
      <c r="B11" s="191"/>
    </row>
    <row r="12" spans="1:2" ht="35.15"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49999999999999"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5"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5"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5"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6"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2"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8" customHeight="1">
      <c r="A56" s="94" t="str">
        <f ca="1">OFFSET(L!$C$1,MATCH("Instructions"&amp;ADDRESS(ROW(),COLUMN(),4),L!$A:$A,0)-1,SL,,)</f>
        <v>9. Smelter City – Provide the city name of where the smelter is located. This field is optional.</v>
      </c>
      <c r="B56" s="191"/>
    </row>
    <row r="57" spans="1:2" ht="26.15" customHeight="1">
      <c r="A57" s="94" t="str">
        <f ca="1">OFFSET(L!$C$1,MATCH("Instructions"&amp;ADDRESS(ROW(),COLUMN(),4),L!$A:$A,0)-1,SL,,)</f>
        <v>10. Smelter Location: State/Province, if applicable – Provide the state or province where the smelter is located. This field is optional.</v>
      </c>
      <c r="B57" s="191"/>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4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3046875" defaultRowHeight="12.45"/>
  <cols>
    <col min="1" max="1" width="20.46484375" style="58" customWidth="1"/>
    <col min="2" max="2" width="57.1328125" style="58" customWidth="1"/>
    <col min="3" max="16384" width="8.73046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45"/>
  <cols>
    <col min="2" max="2" width="27.3984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B151C8C-E7F1-4034-9574-7561B5E5A3CA}"/>
    </customSheetView>
    <customSheetView guid="{4BDF1A28-30D5-449D-B20E-D6C97EF9FAE1}" showAutoFilter="1">
      <selection activeCell="C1" sqref="C1:D65536"/>
      <pageMargins left="0" right="0" top="0" bottom="0" header="0" footer="0"/>
      <pageSetup orientation="portrait"/>
      <autoFilter ref="B1:C1" xr:uid="{F698F3F4-6B2A-4B1E-A7EF-1BAB28519075}"/>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3" activePane="bottomRight" state="frozen"/>
      <selection pane="topRight" activeCell="B24" sqref="B24:J24"/>
      <selection pane="bottomLeft" activeCell="B24" sqref="B24:J24"/>
      <selection pane="bottomRight" activeCell="B15" sqref="B15"/>
    </sheetView>
  </sheetViews>
  <sheetFormatPr defaultColWidth="11" defaultRowHeight="12.45"/>
  <cols>
    <col min="1" max="1" width="0.86328125" customWidth="1"/>
    <col min="2" max="2" width="10.1328125" customWidth="1"/>
    <col min="3" max="3" width="11.46484375" customWidth="1"/>
    <col min="4" max="4" width="17.1328125" style="159" customWidth="1"/>
    <col min="5" max="5" width="42.19921875" customWidth="1"/>
    <col min="6" max="6" width="53.19921875" customWidth="1"/>
    <col min="7" max="7" width="0.86328125" customWidth="1"/>
  </cols>
  <sheetData>
    <row r="1" spans="1:7" ht="12.9"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49999999999999"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5.75">
      <c r="A13" s="328"/>
      <c r="B13" s="247">
        <v>1</v>
      </c>
      <c r="C13" s="248" t="s">
        <v>12</v>
      </c>
      <c r="D13" s="249">
        <v>44489</v>
      </c>
      <c r="E13" s="250" t="s">
        <v>13</v>
      </c>
      <c r="F13" s="251" t="s">
        <v>14</v>
      </c>
      <c r="G13" s="25"/>
    </row>
    <row r="14" spans="1:7" ht="55.75">
      <c r="A14" s="328"/>
      <c r="B14" s="247">
        <v>1.01</v>
      </c>
      <c r="C14" s="248" t="s">
        <v>12</v>
      </c>
      <c r="D14" s="249">
        <v>44523</v>
      </c>
      <c r="E14" s="248" t="s">
        <v>14424</v>
      </c>
      <c r="F14" s="251" t="s">
        <v>14</v>
      </c>
      <c r="G14" s="25"/>
    </row>
    <row r="15" spans="1:7" ht="55.75">
      <c r="A15" s="328"/>
      <c r="B15" s="247">
        <v>1.02</v>
      </c>
      <c r="C15" s="248" t="s">
        <v>12</v>
      </c>
      <c r="D15" s="249">
        <v>44553</v>
      </c>
      <c r="E15" s="248" t="s">
        <v>14429</v>
      </c>
      <c r="F15" s="251" t="s">
        <v>14</v>
      </c>
      <c r="G15" s="25"/>
    </row>
    <row r="16" spans="1:7" ht="12.9" thickBot="1">
      <c r="A16" s="329"/>
      <c r="B16" s="330" t="str">
        <f ca="1">OFFSET(L!$C$1,MATCH("General"&amp;"Cpy",L!$A:$A,0)-1,SL,,)</f>
        <v>© 2021 Responsible Minerals Initiative. All rights reserved.</v>
      </c>
      <c r="C16" s="330"/>
      <c r="D16" s="330"/>
      <c r="E16" s="330"/>
      <c r="F16" s="330"/>
      <c r="G16" s="26"/>
    </row>
    <row r="17" ht="12.9"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6328125" defaultRowHeight="12.45"/>
  <cols>
    <col min="1" max="1" width="1.73046875" style="168" customWidth="1"/>
    <col min="2" max="2" width="35.46484375" style="168" customWidth="1"/>
    <col min="3" max="3" width="105.46484375" style="168" customWidth="1"/>
    <col min="4" max="5" width="1.73046875" style="168" customWidth="1"/>
    <col min="6" max="6" width="52" style="168" customWidth="1"/>
    <col min="7" max="7" width="4.86328125" style="168" customWidth="1"/>
    <col min="8" max="16384" width="8.86328125" style="168"/>
  </cols>
  <sheetData>
    <row r="1" spans="1:8" ht="90.65"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05">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5"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20">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7"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2.9" thickBot="1">
      <c r="A23" s="192"/>
      <c r="B23" s="193"/>
      <c r="C23" s="193"/>
      <c r="D23" s="339"/>
    </row>
    <row r="24" spans="1:5" ht="12.9"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D14" sqref="D14:J14"/>
    </sheetView>
  </sheetViews>
  <sheetFormatPr defaultColWidth="8.86328125" defaultRowHeight="12.45"/>
  <cols>
    <col min="1" max="1" width="1.86328125" customWidth="1"/>
    <col min="2" max="2" width="84.19921875" customWidth="1"/>
    <col min="3" max="3" width="1.73046875" customWidth="1"/>
    <col min="4" max="5" width="16.73046875" customWidth="1"/>
    <col min="6" max="6" width="1.73046875" customWidth="1"/>
    <col min="7" max="9" width="16.73046875" customWidth="1"/>
    <col min="10" max="10" width="17.86328125" customWidth="1"/>
    <col min="11" max="11" width="3" customWidth="1"/>
    <col min="12" max="12" width="3.73046875" hidden="1" customWidth="1"/>
    <col min="13" max="15" width="4.86328125" hidden="1" customWidth="1"/>
    <col min="16" max="23" width="9.1328125" hidden="1" customWidth="1"/>
    <col min="24" max="24" width="27.73046875" hidden="1" customWidth="1"/>
    <col min="25" max="25" width="8.86328125" hidden="1" customWidth="1"/>
    <col min="26" max="32" width="8.86328125" customWidth="1"/>
  </cols>
  <sheetData>
    <row r="1" spans="1:34" ht="15.4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1"/>
      <c r="F3" s="402"/>
      <c r="G3" s="402"/>
      <c r="H3" s="402"/>
      <c r="I3" s="402"/>
      <c r="J3" s="202" t="s">
        <v>14430</v>
      </c>
      <c r="K3" s="30"/>
      <c r="L3" s="103"/>
      <c r="P3" s="39">
        <f>MATCH($D$3,LN,0)</f>
        <v>1</v>
      </c>
    </row>
    <row r="4" spans="1:34" ht="1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9" t="s">
        <v>24</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 (*)</v>
      </c>
      <c r="C10" s="113"/>
      <c r="D10" s="389" t="s">
        <v>14433</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99" t="s">
        <v>14434</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65" t="s">
        <v>14442</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65" t="s">
        <v>14435</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65" t="s">
        <v>14436</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5" t="s">
        <v>14437</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65" t="s">
        <v>14438</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75">
      <c r="A18" s="32"/>
      <c r="B18" s="34" t="str">
        <f ca="1">OFFSET(L!$C$1,MATCH("Declaration"&amp;ADDRESS(ROW(),COLUMN(),4),L!$A:$A,0)-1,SL,,)</f>
        <v>Authorizer (*):</v>
      </c>
      <c r="C18" s="68"/>
      <c r="D18" s="365" t="s">
        <v>14436</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75">
      <c r="A19" s="32"/>
      <c r="B19" s="34" t="str">
        <f ca="1">OFFSET(L!$C$1,MATCH("Declaration"&amp;ADDRESS(ROW(),COLUMN(),4),L!$A:$A,0)-1,SL,,)</f>
        <v>Title - Authorizer:</v>
      </c>
      <c r="C19" s="68"/>
      <c r="D19" s="365" t="s">
        <v>14439</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75">
      <c r="A20" s="32"/>
      <c r="B20" s="34" t="str">
        <f ca="1">OFFSET(L!$C$1,MATCH("Declaration"&amp;ADDRESS(ROW(),COLUMN(),4),L!$A:$A,0)-1,SL,,)</f>
        <v>Email - Authorizer (*):</v>
      </c>
      <c r="C20" s="68"/>
      <c r="D20" s="405" t="s">
        <v>14437</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65" t="s">
        <v>14438</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7.600000000000001">
      <c r="A22" s="32"/>
      <c r="B22" s="34" t="str">
        <f ca="1">OFFSET(L!$C$1,MATCH("Declaration"&amp;ADDRESS(ROW(),COLUMN(),4),L!$A:$A,0)-1,SL,,)</f>
        <v>Effective Date (*):</v>
      </c>
      <c r="C22" s="69"/>
      <c r="D22" s="374">
        <v>44562</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600000000000001">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400" t="str">
        <f ca="1">OFFSET(L!$C$1,MATCH("Declaration"&amp;ADDRESS(ROW(),COLUMN(),4),L!$A:$A,0)-1,SL,,)</f>
        <v>Answer the following questions 1 - 7 based on the declaration scope indicated above</v>
      </c>
      <c r="C24" s="400"/>
      <c r="D24" s="400"/>
      <c r="E24" s="400"/>
      <c r="F24" s="400"/>
      <c r="G24" s="400"/>
      <c r="H24" s="400"/>
      <c r="I24" s="400"/>
      <c r="J24" s="400"/>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75">
      <c r="A26" s="35"/>
      <c r="B26" s="34" t="str">
        <f ca="1">OFFSET(L!$C$1,MATCH("Declaration"&amp;ADDRESS(ROW(),COLUMN(),4),L!$A:$A,0)-1,SL,,)&amp;P26</f>
        <v>Cobalt</v>
      </c>
      <c r="C26" s="29"/>
      <c r="D26" s="340" t="s">
        <v>25</v>
      </c>
      <c r="E26" s="341"/>
      <c r="F26" s="9"/>
      <c r="G26" s="342" t="s">
        <v>14440</v>
      </c>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75">
      <c r="A27" s="35"/>
      <c r="B27" s="34" t="str">
        <f ca="1">OFFSET(L!$C$1,MATCH("Declaration"&amp;ADDRESS(ROW(),COLUMN(),4),L!$A:$A,0)-1,SL,,)&amp;P27</f>
        <v>Mica</v>
      </c>
      <c r="C27" s="29"/>
      <c r="D27" s="340" t="s">
        <v>25</v>
      </c>
      <c r="E27" s="341"/>
      <c r="F27" s="9"/>
      <c r="G27" s="342" t="s">
        <v>14441</v>
      </c>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7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7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7.600000000000001">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7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7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7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7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7.600000000000001">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7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7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7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7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7.600000000000001">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7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7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7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7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7.600000000000001">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75">
      <c r="A50" s="35"/>
      <c r="B50" s="34" t="str">
        <f ca="1">B38</f>
        <v>Cobalt</v>
      </c>
      <c r="C50" s="29"/>
      <c r="D50" s="403"/>
      <c r="E50" s="404"/>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75">
      <c r="A51" s="35"/>
      <c r="B51" s="34" t="str">
        <f ca="1">B39</f>
        <v>Mica</v>
      </c>
      <c r="C51" s="29"/>
      <c r="D51" s="403"/>
      <c r="E51" s="404"/>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7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7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9">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7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7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7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7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9">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7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7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7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7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40" t="s">
        <v>25</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25</v>
      </c>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25</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25</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40" t="s">
        <v>25</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40" t="s">
        <v>25</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4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45"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6" priority="122" stopIfTrue="1">
      <formula>IF($D$26="",TRUE)</formula>
    </cfRule>
  </conditionalFormatting>
  <conditionalFormatting sqref="D27:E27">
    <cfRule type="expression" dxfId="65" priority="129" stopIfTrue="1">
      <formula>IF($D$27="",TRUE)</formula>
    </cfRule>
  </conditionalFormatting>
  <conditionalFormatting sqref="D8:J8">
    <cfRule type="expression" dxfId="64" priority="136" stopIfTrue="1">
      <formula>IF($D$8="",TRUE)</formula>
    </cfRule>
  </conditionalFormatting>
  <conditionalFormatting sqref="D9:G9">
    <cfRule type="expression" dxfId="63" priority="137" stopIfTrue="1">
      <formula>IF($D$9="",TRUE)</formula>
    </cfRule>
  </conditionalFormatting>
  <conditionalFormatting sqref="D15:J15">
    <cfRule type="expression" dxfId="62" priority="138" stopIfTrue="1">
      <formula>IF($D$15="",TRUE)</formula>
    </cfRule>
  </conditionalFormatting>
  <conditionalFormatting sqref="D16:J16">
    <cfRule type="expression" dxfId="61" priority="139" stopIfTrue="1">
      <formula>IF($D$16="",TRUE)</formula>
    </cfRule>
  </conditionalFormatting>
  <conditionalFormatting sqref="D17:J17">
    <cfRule type="expression" dxfId="60" priority="140" stopIfTrue="1">
      <formula>IF($D$17="",TRUE)</formula>
    </cfRule>
  </conditionalFormatting>
  <conditionalFormatting sqref="D18:J18">
    <cfRule type="expression" dxfId="59" priority="141" stopIfTrue="1">
      <formula>IF($D$18="",TRUE)</formula>
    </cfRule>
  </conditionalFormatting>
  <conditionalFormatting sqref="D22:E22">
    <cfRule type="expression" dxfId="58" priority="144" stopIfTrue="1">
      <formula>IF($D$22="",TRUE)</formula>
    </cfRule>
  </conditionalFormatting>
  <conditionalFormatting sqref="D10:J10">
    <cfRule type="expression" dxfId="57" priority="41" stopIfTrue="1">
      <formula>IF($D$9=$Q$9,TRUE)</formula>
    </cfRule>
    <cfRule type="expression" dxfId="56" priority="151" stopIfTrue="1">
      <formula>IF(AND($D$10="",$D$9=$R$9),TRUE)</formula>
    </cfRule>
  </conditionalFormatting>
  <conditionalFormatting sqref="D40:E40 D46:E46 D52:E52 D58:E58 D64:E64">
    <cfRule type="expression" dxfId="55" priority="34" stopIfTrue="1">
      <formula>$P$28=""</formula>
    </cfRule>
  </conditionalFormatting>
  <conditionalFormatting sqref="D41:E41 D47:E47 D53:E53 D59:E59 D65:E65">
    <cfRule type="expression" dxfId="54" priority="149" stopIfTrue="1">
      <formula>$P$29=""</formula>
    </cfRule>
  </conditionalFormatting>
  <conditionalFormatting sqref="D40 D46 D52 D58 D64">
    <cfRule type="expression" dxfId="53" priority="147" stopIfTrue="1">
      <formula>IF(AND(OR($D$28="Yes",$D$28=""),D40=""),1,0)</formula>
    </cfRule>
  </conditionalFormatting>
  <conditionalFormatting sqref="D38:E38 D44:E44 D50:E50 D56:E56 D62:E62">
    <cfRule type="expression" dxfId="52" priority="38" stopIfTrue="1">
      <formula>IF(AND(OR($D$26="No",$D$26="Unknown",$D$26="Not applicable for this declaration",$D$32="No",$D$32="Unknown"),D38=""),1,0)</formula>
    </cfRule>
    <cfRule type="expression" dxfId="51" priority="39" stopIfTrue="1">
      <formula>IF(AND(OR($D$26="Yes",$D$26=""),D38=""),1,0)</formula>
    </cfRule>
  </conditionalFormatting>
  <conditionalFormatting sqref="G79:J79">
    <cfRule type="expression" dxfId="50" priority="32" stopIfTrue="1">
      <formula>IF(AND($D$79="Yes, using other format (describe)",$G$79=""),TRUE)</formula>
    </cfRule>
  </conditionalFormatting>
  <conditionalFormatting sqref="D39:E39 D45:E45 D51:E51 D57:E57 D63:E63">
    <cfRule type="expression" dxfId="49" priority="145" stopIfTrue="1">
      <formula>IF(AND(OR($D$27="No",$D$27="Unknown",$D$27="Not applicable for this declaration",$D$33="No",$D$33="Unknown"),D39=""),1,0)</formula>
    </cfRule>
    <cfRule type="expression" dxfId="48" priority="146" stopIfTrue="1">
      <formula>IF(AND(OR($D$27="Yes",$D$27=""),D39=""),1,0)</formula>
    </cfRule>
  </conditionalFormatting>
  <conditionalFormatting sqref="D41:E41 D47:E47 D53:E53 D59:E59 D65:E65">
    <cfRule type="expression" dxfId="47" priority="150" stopIfTrue="1">
      <formula>IF(AND(OR($D$29="Yes",$D$29=""),D41=""),1,0)</formula>
    </cfRule>
  </conditionalFormatting>
  <conditionalFormatting sqref="D20:J20">
    <cfRule type="expression" dxfId="46" priority="20" stopIfTrue="1">
      <formula>IF($D$20="",TRUE)</formula>
    </cfRule>
  </conditionalFormatting>
  <conditionalFormatting sqref="D28 D40 D46 D52 D58 D64">
    <cfRule type="expression" dxfId="45" priority="18">
      <formula>IF($D$28="No",TRUE)</formula>
    </cfRule>
  </conditionalFormatting>
  <conditionalFormatting sqref="D29 D41 D47 D53 D59 D65">
    <cfRule type="expression" dxfId="44" priority="17">
      <formula>IF($D$29="No",TRUE)</formula>
    </cfRule>
  </conditionalFormatting>
  <conditionalFormatting sqref="G71:J71">
    <cfRule type="expression" dxfId="43" priority="14">
      <formula>IF(AND($D$71="Yes",$G$71=""),TRUE)</formula>
    </cfRule>
  </conditionalFormatting>
  <conditionalFormatting sqref="G81:J81">
    <cfRule type="expression" dxfId="42" priority="13">
      <formula>IF(AND($D$81="Yes, using other format (describe)",$G$81=""),TRUE)</formula>
    </cfRule>
  </conditionalFormatting>
  <conditionalFormatting sqref="D32:E32">
    <cfRule type="expression" dxfId="41" priority="7" stopIfTrue="1">
      <formula>IF(AND(OR($D$26="Yes",$D$26=""),$D$32=""),1,0)</formula>
    </cfRule>
    <cfRule type="expression" dxfId="40" priority="11" stopIfTrue="1">
      <formula>IF($P$26="",TRUE)</formula>
    </cfRule>
  </conditionalFormatting>
  <conditionalFormatting sqref="D33:E33">
    <cfRule type="expression" dxfId="39" priority="10" stopIfTrue="1">
      <formula>IF(AND(OR($D$27="Yes",$D$27=""),$D$33=""),1,0)</formula>
    </cfRule>
    <cfRule type="expression" dxfId="38" priority="12" stopIfTrue="1">
      <formula>IF($P$27="",TRUE)</formula>
    </cfRule>
  </conditionalFormatting>
  <conditionalFormatting sqref="D34">
    <cfRule type="expression" dxfId="37" priority="9">
      <formula>IF($D$28="No",TRUE)</formula>
    </cfRule>
  </conditionalFormatting>
  <conditionalFormatting sqref="D35">
    <cfRule type="expression" dxfId="36" priority="8">
      <formula>IF($D$29="No",TRUE)</formula>
    </cfRule>
  </conditionalFormatting>
  <conditionalFormatting sqref="D74:E74">
    <cfRule type="expression" dxfId="35" priority="3" stopIfTrue="1">
      <formula>IF(AND(OR($D$26="No",$D$26="Unknown",$D$26="Not applicable for this declaration",$D$32="No",$D$32="Unknown"),D74=""),1,0)</formula>
    </cfRule>
    <cfRule type="expression" dxfId="34" priority="4" stopIfTrue="1">
      <formula>IF(AND(OR($D$26="Yes",$D$26=""),D74=""),1,0)</formula>
    </cfRule>
  </conditionalFormatting>
  <conditionalFormatting sqref="D75:E75">
    <cfRule type="expression" dxfId="33" priority="5" stopIfTrue="1">
      <formula>IF(AND(OR($D$27="No",$D$27="Unknown",$D$27="Not applicable for this declaration",$D$33="No",$D$33="Unknown"),D75=""),1,0)</formula>
    </cfRule>
    <cfRule type="expression" dxfId="32" priority="6" stopIfTrue="1">
      <formula>IF(AND(OR($D$27="Yes",$D$27=""),D75=""),1,0)</formula>
    </cfRule>
  </conditionalFormatting>
  <conditionalFormatting sqref="D69:E69 D71:E71 D77:E77 D79:E79 D81:E81 D83:E83">
    <cfRule type="expression" dxfId="31" priority="1" stopIfTrue="1">
      <formula>NOT(OR(AND($D$26="Yes",OR($D$32="Yes",$D$32="")),AND($D$27="Yes",OR($D$33="Yes",$D$33="")),OR($D$26="",$D$27="")))</formula>
    </cfRule>
    <cfRule type="expression" dxfId="30"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FE72CF3-347E-4C06-A16C-38AD9BAF906F}"/>
    <hyperlink ref="D20" r:id="rId2" xr:uid="{9F8AC8F6-A891-4CB6-9357-8062C46D2E1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6328125" defaultRowHeight="12.45"/>
  <cols>
    <col min="1" max="1" width="13.73046875" style="182" customWidth="1"/>
    <col min="2" max="2" width="13.19921875" style="97" customWidth="1"/>
    <col min="3" max="3" width="40.46484375" style="97" customWidth="1"/>
    <col min="4" max="4" width="30.73046875" style="97" customWidth="1"/>
    <col min="5" max="5" width="20.86328125" style="97" customWidth="1"/>
    <col min="6" max="7" width="13.86328125" style="97" customWidth="1"/>
    <col min="8" max="8" width="25.1328125" style="97" customWidth="1"/>
    <col min="9" max="9" width="24.1328125" style="97" customWidth="1"/>
    <col min="10" max="10" width="18.19921875" style="97" customWidth="1"/>
    <col min="11" max="11" width="27.19921875" style="97" customWidth="1"/>
    <col min="12" max="12" width="20.73046875" style="97" customWidth="1"/>
    <col min="13" max="13" width="35.1328125" style="97" customWidth="1"/>
    <col min="14" max="14" width="42.1328125" style="97" customWidth="1"/>
    <col min="15" max="15" width="32.1328125" style="97" customWidth="1"/>
    <col min="16" max="16" width="22.86328125" style="97" customWidth="1"/>
    <col min="17" max="17" width="43.46484375" style="97" customWidth="1"/>
    <col min="18" max="18" width="35.86328125" style="97" hidden="1" customWidth="1"/>
    <col min="19" max="20" width="17.86328125" style="97" hidden="1" customWidth="1"/>
    <col min="21" max="21" width="8.86328125" style="97" hidden="1" customWidth="1"/>
    <col min="22" max="22" width="6.1328125" style="97" hidden="1" customWidth="1"/>
    <col min="23" max="23" width="8.73046875" style="97" hidden="1" customWidth="1"/>
    <col min="24" max="24" width="8.86328125" style="97" hidden="1" customWidth="1"/>
    <col min="25" max="27" width="4.19921875" style="97" hidden="1" customWidth="1"/>
    <col min="28" max="28" width="7.86328125" style="97" hidden="1" customWidth="1"/>
    <col min="29" max="33" width="4.19921875" style="97" hidden="1" customWidth="1"/>
    <col min="34" max="34" width="14.46484375" style="97" hidden="1" customWidth="1"/>
    <col min="35" max="39" width="8.86328125" style="97" customWidth="1"/>
    <col min="40" max="16384" width="8.86328125" style="97"/>
  </cols>
  <sheetData>
    <row r="1" spans="1:34" s="17" customFormat="1" ht="12.9"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6" t="s">
        <v>45</v>
      </c>
      <c r="K2" s="407"/>
      <c r="L2" s="407"/>
      <c r="M2" s="407"/>
      <c r="N2" s="407"/>
      <c r="O2" s="407"/>
      <c r="P2" s="174"/>
      <c r="Q2" s="175"/>
      <c r="R2" s="176"/>
      <c r="S2" s="176"/>
      <c r="T2" s="176"/>
      <c r="AH2" s="132" t="s">
        <v>28</v>
      </c>
    </row>
    <row r="3" spans="1:34" s="17" customFormat="1" ht="240.65" customHeight="1">
      <c r="A3" s="219"/>
      <c r="B3" s="40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8"/>
      <c r="D3" s="408"/>
      <c r="E3" s="408"/>
      <c r="F3" s="177"/>
      <c r="G3" s="409" t="str">
        <f ca="1">OFFSET(L!$C$1,MATCH("General"&amp;"Cpy",L!$A:$A,0)-1,SL,,)</f>
        <v>© 2021 Responsible Minerals Initiative. All rights reserved.</v>
      </c>
      <c r="H3" s="409"/>
      <c r="I3" s="410"/>
      <c r="J3" s="117"/>
      <c r="K3" s="118"/>
      <c r="M3" s="178"/>
      <c r="N3" s="178"/>
      <c r="O3" s="91"/>
      <c r="P3" s="91"/>
      <c r="Q3" s="203" t="s">
        <v>14431</v>
      </c>
      <c r="R3" s="130"/>
      <c r="S3" s="130"/>
      <c r="T3" s="130"/>
      <c r="W3" s="141"/>
      <c r="X3" s="141"/>
      <c r="Y3" s="141"/>
      <c r="Z3" s="141"/>
      <c r="AA3" s="17" t="s">
        <v>46</v>
      </c>
      <c r="AB3" s="17" t="s">
        <v>47</v>
      </c>
      <c r="AH3" s="132" t="s">
        <v>25</v>
      </c>
    </row>
    <row r="4" spans="1:34" s="142" customFormat="1" ht="68.150000000000006"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19.7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19.7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19.7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19.7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19.7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19.7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19.7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19.7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19.7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19.7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19.7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19.7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19.7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19.7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19.7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19.7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19.7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19.7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19.7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19.7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19.7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19.7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19.7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19.7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19.7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19.7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19.7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19.7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19.7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19.7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19.7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19.7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19.7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19.7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19.7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19.7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19.7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19.7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19.7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19.7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19.7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19.7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19.7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19.7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19.7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19.7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19.7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19.7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19.7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19.7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19.7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19.7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19.7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19.7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19.7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19.7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19.7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19.7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19.7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19.7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19.7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19.7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19.7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19.7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19.7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19.7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19.7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19.7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19.7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19.7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19.7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19.7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19.7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19.7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19.7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19.7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19.7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19.7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19.7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19.7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19.7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19.7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19.7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19.7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19.7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19.7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19.7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19.7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19.7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19.7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19.7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19.7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19.7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19.7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19.7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19.7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19.7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19.7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19.7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19.7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19.7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19.7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19.7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19.7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19.7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19.7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19.7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19.7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19.7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19.7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19.7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19.7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19.7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19.7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19.7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19.7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19.7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19.7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19.7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19.7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19.7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19.7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19.7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19.7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19.7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19.7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19.7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19.7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19.7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19.7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19.7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19.7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19.7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19.7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19.7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19.7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19.7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19.7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19.7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19.7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19.7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19.7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19.7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19.7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19.7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19.7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19.7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19.7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19.7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19.7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19.7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19.7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19.7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19.7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19.7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19.7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19.7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19.7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19.7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19.7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19.7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19.7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19.7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19.7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19.7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19.7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19.7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19.7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19.7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19.7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19.7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19.7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19.7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19.7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19.7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19.7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19.7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19.7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19.7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19.7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19.7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19.7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19.7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19.7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19.7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19.7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19.7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19.7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19.7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19.7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19.7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19.7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19.7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19.7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19.7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19.7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19.7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19.7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19.7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19.7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19.7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19.7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19.7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19.7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19.7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19.7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19.7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19.7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19.7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19.7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19.7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19.7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19.7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19.7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19.7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19.7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19.7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19.7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19.7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19.7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19.7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19.7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19.7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19.7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19.7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19.7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19.7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19.7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19.7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19.7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19.7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19.7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19.7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19.7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19.7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19.7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19.7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19.7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19.7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19.7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19.7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19.7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19.7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19.7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19.7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19.7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19.7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19.7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19.7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19.7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19.7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19.7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19.7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19.7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19.7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19.7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19.7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19.7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19.7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19.7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19.7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19.7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19.7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19.7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19.7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19.7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19.7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19.7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19.7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19.7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19.7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19.7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19.7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19.7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19.7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19.7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19.7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19.7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19.7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19.7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19.7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19.7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19.7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19.7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19.7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19.7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19.7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19.7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19.7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19.7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19.7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19.7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19.7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19.7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19.7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19.7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19.7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19.7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19.7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19.7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19.7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19.7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19.7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19.7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19.7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19.7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19.7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19.7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19.7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19.7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19.7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19.7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19.7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19.7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19.7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19.7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19.7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19.7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19.7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19.7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19.7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19.7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19.7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19.7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19.7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19.7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19.7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19.7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19.7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19.7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19.7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19.7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19.7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19.7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19.7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19.7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19.7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19.7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19.7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19.7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19.7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19.7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19.7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19.7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19.7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19.7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19.7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19.7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19.7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19.7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19.7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19.7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19.7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19.7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19.7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19.7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19.7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19.7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19.7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19.7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19.7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19.7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19.7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19.7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19.7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19.7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19.7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19.7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19.7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19.7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19.7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19.7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19.7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19.7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19.7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19.7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19.7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19.7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19.7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19.7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19.7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19.7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19.7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19.7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19.7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19.7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19.7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19.7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19.7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19.7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19.7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19.7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19.7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19.7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19.7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19.7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19.7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19.7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19.7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19.7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19.7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19.7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19.7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19.7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19.7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19.7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19.7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19.7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19.7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19.7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19.7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19.7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19.7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19.7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19.7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19.7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19.7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19.7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19.7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19.7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19.7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19.7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19.7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19.7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19.7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19.7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19.7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19.7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19.7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19.7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19.7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19.7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19.7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19.7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19.7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19.7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19.7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19.7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19.7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19.7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19.7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19.7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19.7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19.7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19.7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19.7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19.7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19.7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19.7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19.7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19.7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19.7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19.7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19.7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19.7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19.7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19.7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19.7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19.7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19.7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19.7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19.7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19.7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19.7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19.7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19.7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19.7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19.7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19.7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19.7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19.7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19.7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19.7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19.7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19.7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19.7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19.7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19.7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19.7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19.7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19.7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19.7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19.7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19.7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19.7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19.7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19.7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19.7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19.7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19.7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19.7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19.7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19.7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19.7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19.7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19.7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19.7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19.7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19.7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19.7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19.7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19.7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19.7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19.7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19.7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19.7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19.7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19.7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19.7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19.7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19.7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19.7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19.7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19.7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19.7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19.7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19.7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19.7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19.7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19.7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19.7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19.7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19.7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19.7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19.7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19.7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19.7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19.7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19.7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19.7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19.7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19.7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19.7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19.7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19.7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19.7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19.7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19.7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19.7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19.7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19.7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19.7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19.7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19.7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19.7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19.7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19.7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19.7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19.7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19.7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19.7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19.7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19.7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19.7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19.7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19.7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19.7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19.7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19.7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19.7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19.7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19.7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19.7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19.7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19.7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19.7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19.7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19.7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19.7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19.7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19.7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19.7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19.7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19.7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19.7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19.7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19.7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19.7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19.7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19.7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19.7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19.7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19.7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19.7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19.7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19.7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19.7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19.7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19.7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19.7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19.7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19.7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19.7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19.7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19.7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19.7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19.7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19.7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19.7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19.7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19.7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19.7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19.7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19.7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19.7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19.7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19.7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19.7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19.7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19.7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19.7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19.7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19.7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19.7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19.7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19.7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19.7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19.7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19.7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19.7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19.7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19.7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19.7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19.7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19.7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19.7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19.7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19.7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19.7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19.7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19.7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19.7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19.7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19.7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19.7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19.7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19.7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19.7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19.7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19.7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19.7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19.7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19.7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19.7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19.7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19.7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19.7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19.7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19.7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19.7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19.7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19.7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19.7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19.7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19.7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19.7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19.7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19.7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19.7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19.7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19.7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19.7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19.7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19.7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19.7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19.7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19.7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19.7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19.7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19.7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19.7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19.7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19.7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19.7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19.7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19.7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19.7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19.7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19.7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19.7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19.7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19.7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19.7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19.7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19.7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19.7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19.7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19.7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19.7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19.7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19.7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19.7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19.7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19.7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19.7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19.7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19.7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19.7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19.7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19.7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19.7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19.7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19.7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19.7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19.7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19.7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19.7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19.7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19.7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19.7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19.7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19.7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19.7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19.7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19.7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19.7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19.7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19.7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19.7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19.7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19.7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19.7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19.7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19.7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19.7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19.7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19.7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19.7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19.7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19.7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19.7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19.7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19.7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19.7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19.7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19.7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19.7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19.7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19.7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19.7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19.7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19.7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19.7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19.7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19.7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19.7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19.7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19.7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19.7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19.7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19.7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19.7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19.7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19.7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19.7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19.7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19.7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19.7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19.7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19.7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19.7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19.7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19.7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19.7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19.7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19.7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19.7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19.7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19.7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19.7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19.7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19.7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19.7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19.7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19.7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19.7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19.7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19.7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19.7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19.7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19.7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19.7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19.7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19.7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19.7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19.7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19.7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19.7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19.7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19.7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19.7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19.7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19.7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19.7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19.7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19.7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19.7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19.7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19.7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19.7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19.7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19.7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19.7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19.7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19.7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19.7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19.7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19.7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19.7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19.7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19.7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19.7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19.7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19.7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19.7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19.7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19.7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19.7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19.7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19.7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19.7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19.7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19.7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19.7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19.7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19.7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19.7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19.7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19.7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19.7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19.7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19.7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19.7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19.7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19.7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19.7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19.7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19.7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19.7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19.7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19.7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19.7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19.7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19.7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19.7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19.7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19.7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19.7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19.7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19.7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19.7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19.7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19.7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19.7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19.7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19.7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19.7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19.7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19.7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19.7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19.7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19.7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19.7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19.7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19.7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19.7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19.7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19.7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19.7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19.7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19.7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19.7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19.7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19.7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19.7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19.7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19.7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19.7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19.7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19.7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19.7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19.7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19.7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19.7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19.7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19.7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19.7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19.7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19.7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19.7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19.7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19.7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19.7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19.7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19.7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19.7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19.7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19.7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19.7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19.7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19.7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19.7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19.7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19.7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19.7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19.7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19.7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19.7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19.7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19.7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19.7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19.7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19.7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19.7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19.7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19.7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19.7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19.7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19.7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19.7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19.7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19.7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19.7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19.7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19.7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19.7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19.7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19.7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19.7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19.7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19.7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19.7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19.7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19.7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19.7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19.7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19.7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19.7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19.7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19.7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19.7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19.7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19.7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19.7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19.7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19.7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19.7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19.7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19.7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19.7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19.7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19.7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19.7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19.7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19.7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19.7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19.7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19.7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19.7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19.7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19.7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19.7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19.7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19.7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19.7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19.7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19.7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19.7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19.7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19.7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19.7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19.7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19.7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19.7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19.7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19.7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19.7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19.7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19.7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19.7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19.7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19.7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19.7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19.7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19.7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19.7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19.7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19.7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19.7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19.7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19.7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19.7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19.7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19.7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19.7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19.7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19.7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19.7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19.7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19.7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19.7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19.7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19.7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19.7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19.7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19.7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19.7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19.7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19.7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19.7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19.7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19.7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19.7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19.7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19.7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19.7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19.7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19.7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19.7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19.7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19.7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19.7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19.7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19.7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19.7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19.7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19.7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19.7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19.7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19.7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19.7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19.7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19.7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19.7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19.7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19.7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19.7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19.7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19.7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19.7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19.7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19.7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19.7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19.7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19.7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19.7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19.7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19.7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19.7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19.7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19.7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19.7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19.7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19.7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19.7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19.7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19.7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19.7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19.7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19.7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19.7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19.7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19.7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19.7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19.7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19.7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19.7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19.7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19.7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19.7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19.7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19.7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19.7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19.7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19.7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19.7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19.7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19.7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19.7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19.7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19.7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19.7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19.7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19.7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19.7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19.7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19.7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19.7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19.7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19.7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19.7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19.7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19.7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19.7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19.7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19.7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19.7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19.7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19.7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19.7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19.7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19.7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19.7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19.7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19.7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19.7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19.7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19.7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19.7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19.7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19.7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19.7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19.7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19.7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19.7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19.7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19.7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19.7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19.7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19.7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19.7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19.7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19.7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19.7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19.7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19.7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19.7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19.7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19.7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19.7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19.7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19.7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19.7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19.7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19.7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19.7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19.7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19.7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19.7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19.7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19.7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19.7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19.7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19.7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19.7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19.7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19.7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19.7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19.7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19.7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19.7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19.7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19.7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19.7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19.7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19.7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19.7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19.7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19.7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19.7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19.7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19.7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19.7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19.7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19.7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19.7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19.7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19.7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19.7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19.7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19.7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19.7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19.7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19.7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19.7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19.7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19.7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19.7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19.7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19.7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19.7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19.7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19.7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19.7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19.7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19.7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19.7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19.7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19.7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19.7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19.7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19.7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19.7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19.7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19.7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19.7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19.7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19.7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19.7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19.7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19.7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19.7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19.7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19.7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19.7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19.7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19.7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19.7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19.7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19.7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19.7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19.7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19.7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19.7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19.7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19.7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19.7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19.7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19.7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19.7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19.7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19.7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19.7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19.7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19.7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19.7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19.7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19.7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19.7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19.7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19.7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19.7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19.7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19.7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19.7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19.7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19.7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19.7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19.7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19.7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19.7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19.7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19.7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19.7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19.7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19.7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19.7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19.7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19.7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19.7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19.7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19.7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19.7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19.7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19.7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19.7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19.7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19.7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19.7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19.7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19.7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19.7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19.7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19.7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19.7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19.7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19.7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19.7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19.7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19.7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19.7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19.7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19.7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19.7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19.7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19.7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19.7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19.7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19.7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19.7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19.7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19.7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19.7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19.7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19.7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19.7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19.7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19.7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19.7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19.7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19.7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19.7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19.7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19.7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19.7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19.7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19.7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19.7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19.7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19.7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19.7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19.7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19.7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19.7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19.7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19.7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19.7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19.7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19.7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19.7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19.7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19.7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19.7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19.7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19.7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19.7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19.7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19.7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19.7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19.7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19.7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19.7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19.7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19.7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19.7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19.7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19.7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19.7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19.7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19.7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19.7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19.7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19.7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19.7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19.7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19.7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19.7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19.7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19.7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19.7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19.7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19.7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19.7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19.7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19.7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19.7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19.7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19.7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19.7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19.7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19.7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19.7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19.7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19.7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19.7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19.7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19.7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19.7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19.7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19.7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19.7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19.7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19.7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19.7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19.7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19.7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19.7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19.7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19.7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19.7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19.7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19.7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19.7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19.7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19.7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19.7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19.7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19.7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19.7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19.7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19.7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19.7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19.7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19.7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19.7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19.7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19.7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19.7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19.7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19.7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19.7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19.7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19.7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19.7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19.7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19.7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19.7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19.7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19.7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19.7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19.7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19.7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19.7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19.7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19.7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19.7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19.7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19.7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19.7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19.7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19.7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19.7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19.7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19.7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19.7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19.7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19.7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19.7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19.7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19.7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19.7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19.7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19.7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19.7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19.7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19.7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19.7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19.7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19.7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19.7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19.7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19.7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19.7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19.7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19.7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19.7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19.7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19.7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19.7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19.7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19.7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19.7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19.7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19.7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19.7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19.7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19.7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19.7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19.7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19.7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19.7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19.7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19.7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19.7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19.7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19.7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19.7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19.7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19.7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19.7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19.7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19.7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19.7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19.7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19.7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19.7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19.7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19.7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19.7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19.7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19.7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19.7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19.7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19.7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19.7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19.7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19.7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19.7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19.7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19.7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19.7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19.7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19.7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19.7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19.7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19.7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19.7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19.7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19.7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19.7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19.7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19.7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19.7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19.7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19.7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19.7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19.7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19.7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19.7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19.7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19.7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19.7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19.7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19.7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19.7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19.7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19.7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19.7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19.7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19.7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19.7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19.7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19.7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19.7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19.7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19.7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19.7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19.7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19.7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19.7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19.7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19.7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19.7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19.7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19.7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19.7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19.7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19.7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19.7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19.7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19.7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19.7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19.7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19.7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19.7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19.7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19.7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19.7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19.7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19.7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19.7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19.7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19.7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19.7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19.7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19.7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19.7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19.7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19.7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19.7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19.7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19.7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19.7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19.7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19.7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19.7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19.7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19.7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19.7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19.7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19.7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19.7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19.7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19.7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19.7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19.7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19.7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19.7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19.7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19.7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19.7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19.7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19.7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19.7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19.7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19.7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19.7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19.7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19.7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19.7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19.7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19.7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19.7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19.7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19.7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19.7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19.7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19.7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19.7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19.7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19.7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19.7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19.7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19.7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19.7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19.7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19.7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19.7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19.7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19.7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19.7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19.7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19.7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19.7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19.7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19.7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19.7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19.7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19.7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19.7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19.7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19.7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19.7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19.7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19.7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19.7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19.7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19.7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19.7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19.7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19.7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19.7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19.7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19.7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19.7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19.7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19.7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19.7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19.7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19.7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19.7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19.7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19.7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19.7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19.7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19.7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19.7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19.7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19.7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19.7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19.7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19.7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19.7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19.7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19.7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19.7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19.7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19.7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19.7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19.7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19.7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19.7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19.7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19.7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19.7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19.7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19.7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19.7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19.7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19.7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19.7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19.7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19.7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19.7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19.7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19.7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19.7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19.7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19.7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19.7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19.7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19.7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19.7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19.7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19.7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19.7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19.7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19.7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19.7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19.7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19.7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19.7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19.7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19.7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19.7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19.7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19.7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19.7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19.7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19.7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19.7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19.7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19.7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19.7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19.7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19.7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19.7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19.7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19.7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19.7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19.7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19.7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19.7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19.7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19.7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19.7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19.7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19.7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19.7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19.7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19.7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19.7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19.7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19.7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19.7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19.7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19.7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19.7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19.7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19.7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19.7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19.7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19.7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19.7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19.7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19.7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19.7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19.7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19.7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19.7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19.7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19.7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19.7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19.7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19.7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19.7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19.7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19.7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19.7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19.7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19.7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19.7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19.7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19.7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19.7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19.7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19.7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19.7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19.7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19.7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19.7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19.7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19.7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19.7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19.7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19.7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19.7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19.7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19.7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19.7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19.7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19.7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19.7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19.7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19.7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19.7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19.7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19.7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19.7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19.7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19.7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19.7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19.7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19.7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19.7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19.7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19.7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19.7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19.7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19.7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19.7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19.7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19.7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19.7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19.7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19.7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19.7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19.7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19.7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19.7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19.7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19.7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19.7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19.7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19.7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19.7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19.7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19.7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19.7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19.7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19.7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19.7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19.7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19.7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19.7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19.7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19.7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19.7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19.7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19.7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19.7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19.7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19.7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19.7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19.7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19.7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19.7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19.7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19.7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19.7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19.7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19.7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19.7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19.7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19.7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19.7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19.7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19.7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19.7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19.7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19.7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19.7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19.7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19.7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19.7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19.7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19.7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19.7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19.7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19.7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19.7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19.7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19.7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19.7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19.7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19.7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19.7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19.7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19.7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19.7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19.7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19.7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19.7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19.7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19.7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19.7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19.7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19.7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19.7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19.7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19.7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19.7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19.7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19.7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19.7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19.7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19.7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19.7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19.7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19.7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19.7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19.7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19.7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19.7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19.7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19.7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19.7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19.7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19.7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19.7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19.7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19.7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19.7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19.7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19.7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19.7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19.7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19.7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19.7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19.7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19.7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19.7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19.7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19.7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19.7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19.7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19.7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19.7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19.7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19.7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19.7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19.7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19.7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19.7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19.7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19.7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19.7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19.7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19.7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19.7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19.7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19.7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19.7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19.7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19.7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19.7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19.7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19.7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19.7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19.7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19.7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19.7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19.7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19.7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19.7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19.7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19.7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19.7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19.7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19.7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19.7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19.7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19.7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19.7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19.7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19.7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19.7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19.7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19.7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19.7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19.7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19.7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19.7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19.7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19.7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19.7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19.7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19.7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19.7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19.7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19.7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19.7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19.7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19.7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19.7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19.7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19.7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19.7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19.7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19.7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19.7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19.7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19.7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19.7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19.7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19.7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19.7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19.7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19.7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19.7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19.7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19.7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19.7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19.7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19.7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19.7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19.7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19.7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19.7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19.7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19.7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19.7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19.7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19.7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19.7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19.7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19.7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19.7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19.7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19.7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19.7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19.7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19.7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19.7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19.7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19.7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19.7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19.7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19.7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19.7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19.7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19.7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19.7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19.7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19.7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19.7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19.7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19.7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19.7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19.7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19.7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19.7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19.7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19.7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19.7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19.7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19.7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19.7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19.7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19.7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19.7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19.7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19.7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19.7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19.7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19.7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19.7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19.7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19.7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19.7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19.7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19.7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19.7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19.7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19.7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19.7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19.7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19.7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19.7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19.7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19.7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19.7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19.7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19.7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19.7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19.7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19.7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19.7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19.7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19.7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19.7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19.7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19.7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19.7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19.7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19.7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19.7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19.7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19.7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19.7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19.7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19.7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19.7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19.7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19.7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19.7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19.7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19.7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19.7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19.7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19.7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19.7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19.7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19.7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19.7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19.7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19.7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19.7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19.7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19.7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19.7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19.7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19.7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19.7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19.7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19.7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19.7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19.7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19.7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19.7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19.7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19.7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19.7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19.7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19.7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19.7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19.7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19.7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19.7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19.7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19.7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19.7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19.7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19.7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19.7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19.7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19.7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19.7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19.7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19.7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19.7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19.7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19.7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19.7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19.7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19.7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19.7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19.7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19.7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19.7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19.7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19.7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19.7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19.7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19.7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19.7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19.7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19.7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19.7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19.7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19.7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19.7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19.7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19.7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19.7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19.7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19.7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19.7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19.7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19.7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19.7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19.7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19.7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19.7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19.7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19.7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19.7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19.7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19.7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19.7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19.7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19.7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19.7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19.7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19.7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19.7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19.7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19.7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19.7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19.7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19.7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19.7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19.7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19.7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19.7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19.7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19.7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19.7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19.7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19.7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19.7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19.7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19.7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19.7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19.7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19.7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19.7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19.7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19.7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19.7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19.7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19.7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19.7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19.7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19.7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19.7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19.7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19.7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19.7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19.7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19.7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19.7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19.7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19.7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19.7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19.7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19.7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19.7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19.7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19.7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19.7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19.7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19.7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19.7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19.7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19.7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19.7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19.7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19.7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19.7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19.7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19.7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19.7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19.7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19.7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19.7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19.7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19.7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19.7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19.7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19.7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19.7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19.7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19.7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19.7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19.7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19.7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19.7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19.7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19.7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19.7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19.7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19.7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19.7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19.7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19.7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19.7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19.7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19.7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19.7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19.7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19.7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19.7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19.7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19.7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19.7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19.7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19.7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19.7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19.7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19.7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19.7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19.7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19.7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19.7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19.7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19.7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19.7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19.7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19.7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19.7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19.7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19.7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19.7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19.7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19.7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19.7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19.7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19.7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19.7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19.7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19.7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19.7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19.7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19.7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19.7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19.7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19.7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19.7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19.7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19.7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19.7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19.7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19.7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19.7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19.7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19.7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19.7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19.7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19.7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19.7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19.7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19.7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19.7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19.7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19.7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19.7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19.7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19.7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19.7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19.7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19.7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19.7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19.7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19.7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19.7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19.7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19.7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19.7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19.7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19.7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19.7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19.7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19.7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19.7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19.7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19.7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19.7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19.7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19.7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19.7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19.7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19.7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19.7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19.7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19.7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19.7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19.7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19.7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19.7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19.7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19.7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19.7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19.7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19.7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19.7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19.7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19.7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19.7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19.7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19.7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19.7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19.7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19.7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19.7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19.7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19.7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19.7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19.7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19.7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19.7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19.7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19.7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19.7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19.7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19.7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19.7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19.7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19.7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19.7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19.7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19.7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19.7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19.7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19.7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19.7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19.7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19.7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19.7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19.7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19.7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19.7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19.7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19.7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19.7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19.7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19.7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19.7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19.7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19.7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19.7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19.7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19.7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19.7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19.7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19.7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19.7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19.7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19.7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19.7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19.7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19.7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19.7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19.7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19.7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19.7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19.7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19.7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19.7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19.7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19.7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19.7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19.7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19.7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19.7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19.7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19.7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19.7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19.7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19.7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19.7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19.7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19.7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19.7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19.7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19.7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19.7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19.7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19.7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19.7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19.7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19.7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19.7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19.7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19.7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19.7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19.7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19.7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19.7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19.7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19.7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19.7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19.7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19.7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19.7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19.7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19.7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19.7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19.7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19.7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19.7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19.7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19.7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19.7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19.7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19.7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19.7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19.7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19.7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19.7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19.7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19.7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19.7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19.7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19.7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19.7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19.7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19.7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19.7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19.7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19.7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19.7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19.7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19.7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19.7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19.7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19.7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19.7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19.7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19.7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19.7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19.7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19.7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19.7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19.7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19.7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19.7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19.7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19.7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19.7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19.7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19.7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19.7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19.7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19.7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19.7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19.7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19.7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19.7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19.7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19.7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19.7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19.7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19.7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19.7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0.149999999999999"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2.9"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6328125" defaultRowHeight="12.45"/>
  <cols>
    <col min="1" max="1" width="45.1328125" style="16" customWidth="1"/>
    <col min="2" max="2" width="42.86328125" style="17" customWidth="1"/>
    <col min="3" max="3" width="51.46484375" style="16" customWidth="1"/>
    <col min="4" max="4" width="29.1328125" style="17" customWidth="1"/>
    <col min="5" max="5" width="9" style="16" hidden="1" customWidth="1"/>
    <col min="6" max="6" width="13.46484375" style="16" hidden="1" customWidth="1"/>
    <col min="7" max="7" width="13.19921875" style="16" hidden="1" customWidth="1"/>
    <col min="8" max="9" width="9" style="16" hidden="1" customWidth="1"/>
    <col min="10" max="10" width="48.86328125" style="16" hidden="1" customWidth="1"/>
    <col min="11" max="11" width="9" style="16" hidden="1" customWidth="1"/>
    <col min="12" max="12" width="8.86328125" style="16" hidden="1" customWidth="1"/>
    <col min="13" max="13" width="8.86328125" style="16" customWidth="1"/>
    <col min="14" max="14" width="31.19921875" style="16" customWidth="1"/>
    <col min="15" max="26" width="8.86328125" style="16" customWidth="1"/>
    <col min="27" max="16384" width="8.86328125" style="16"/>
  </cols>
  <sheetData>
    <row r="1" spans="1:10" ht="30" customHeight="1">
      <c r="A1" s="411" t="str">
        <f ca="1">OFFSET(L!$C$1,MATCH("Checker"&amp;ADDRESS(ROW(),COLUMN(),4),L!$A:$A,0)-1,SL,,)</f>
        <v>To ensure all required fields have been populated before submitting to your customers review form for any line items highlighted in red</v>
      </c>
      <c r="B1" s="411"/>
      <c r="C1" s="411"/>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8.15">
      <c r="A4" s="137" t="str">
        <f ca="1">Declaration!B8</f>
        <v>Company Name (*):</v>
      </c>
      <c r="B4" s="80" t="str">
        <f>Declaration!D8</f>
        <v>The Lee Company - IMH Group</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8.15">
      <c r="A5" s="137" t="str">
        <f ca="1">Declaration!B9</f>
        <v>Declaration Scope or Class (*):</v>
      </c>
      <c r="B5" s="80" t="str">
        <f>Declaration!D9</f>
        <v>C. User defined [Specify in 'Description of scope']</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8.15">
      <c r="A6" s="81" t="str">
        <f ca="1">Declaration!B10</f>
        <v>Description of Scope: (*)</v>
      </c>
      <c r="B6" s="80" t="str">
        <f>Declaration!D10</f>
        <v>All IMH Group Products</v>
      </c>
      <c r="C6" s="80" t="str">
        <f t="shared" ca="1" si="0"/>
        <v>Complete</v>
      </c>
      <c r="D6" s="86" t="str">
        <f>IF(H6=1,"Click here to provide a Description of Scope","")</f>
        <v/>
      </c>
      <c r="E6" s="17" t="s">
        <v>17</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8.15">
      <c r="A7" s="137" t="str">
        <f ca="1">Declaration!B15</f>
        <v>Contact Name (*):</v>
      </c>
      <c r="B7" s="80" t="str">
        <f>Declaration!D15</f>
        <v>Nick Sorvillo</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8.15">
      <c r="A8" s="137" t="str">
        <f ca="1">Declaration!B16</f>
        <v>Email – Contact (*):</v>
      </c>
      <c r="B8" s="80" t="str">
        <f>Declaration!D16</f>
        <v>sorvillon@theleeco.com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8.15">
      <c r="A9" s="137" t="str">
        <f ca="1">Declaration!B17</f>
        <v>Phone – Contact (*):</v>
      </c>
      <c r="B9" s="80" t="str">
        <f>Declaration!D17</f>
        <v>860-399-6281</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8.15">
      <c r="A10" s="137" t="str">
        <f ca="1">Declaration!B18</f>
        <v>Authorizer (*):</v>
      </c>
      <c r="B10" s="80" t="str">
        <f>Declaration!D18</f>
        <v>Nick Sorvillo</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8.15">
      <c r="A11" s="81" t="str">
        <f ca="1">Declaration!B20</f>
        <v>Email - Authorizer (*):</v>
      </c>
      <c r="B11" s="80" t="str">
        <f>Declaration!D20</f>
        <v>sorvillon@theleeco.com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8.15" hidden="1">
      <c r="A12" s="81" t="str">
        <f ca="1">Declaration!B21</f>
        <v>Phone - Authorizer:</v>
      </c>
      <c r="B12" s="80" t="str">
        <f>Declaration!D21</f>
        <v>860-399-6281</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8.15">
      <c r="A13" s="81" t="str">
        <f ca="1">Declaration!B22</f>
        <v>Effective Date (*):</v>
      </c>
      <c r="B13" s="82">
        <f>Declaration!D22</f>
        <v>44562</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2.15">
      <c r="A14" s="80" t="str">
        <f ca="1">Declaration!B25</f>
        <v>1) Is any of the cobalt or natural mica intentionally added or used in the product(s) or in the production process? (*)</v>
      </c>
      <c r="B14" s="83"/>
      <c r="C14" s="83"/>
      <c r="D14" s="87"/>
      <c r="E14" s="17" t="s">
        <v>18</v>
      </c>
      <c r="F14" s="84"/>
      <c r="H14" s="16">
        <f t="shared" si="2"/>
        <v>0</v>
      </c>
    </row>
    <row r="15" spans="1:10" ht="25.7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8.15">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8.15"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8.15"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7.299999999999997">
      <c r="A19" s="80" t="str">
        <f ca="1">Declaration!B31</f>
        <v>2) Does any cobalt or natural mica remain in the product(s)? (*)</v>
      </c>
      <c r="B19" s="83"/>
      <c r="C19" s="83"/>
      <c r="D19" s="87"/>
      <c r="E19" s="17" t="s">
        <v>17</v>
      </c>
      <c r="F19" s="84"/>
      <c r="J19" s="134"/>
    </row>
    <row r="20" spans="1:10" ht="63.65"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75">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15"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8.15"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7.299999999999997">
      <c r="A27" s="80" t="str">
        <f ca="1">Declaration!B43</f>
        <v xml:space="preserve">4) Does 100 percent of the cobalt originate from recycled or scrap sources? </v>
      </c>
      <c r="B27" s="83"/>
      <c r="C27" s="83"/>
      <c r="D27" s="87"/>
      <c r="E27" s="17" t="s">
        <v>17</v>
      </c>
      <c r="F27" s="84"/>
      <c r="J27" s="134"/>
    </row>
    <row r="28" spans="1:10" ht="59.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8.15"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8.15"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7.299999999999997">
      <c r="A32" s="80" t="str">
        <f ca="1">Declaration!B49</f>
        <v>5) What percentage of relevant suppliers have provided a response to your supply chain survey?</v>
      </c>
      <c r="B32" s="83"/>
      <c r="C32" s="83"/>
      <c r="D32" s="87"/>
      <c r="E32" s="17" t="s">
        <v>17</v>
      </c>
      <c r="F32" s="84"/>
    </row>
    <row r="33" spans="1:10" ht="25.7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5.7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5.7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5.7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49.75">
      <c r="A37" s="80" t="str">
        <f ca="1">Declaration!B55</f>
        <v>6) Have you identified all of the smelters or processors supplying the cobalt or natural mica to your supply chain?</v>
      </c>
      <c r="B37" s="83"/>
      <c r="C37" s="83"/>
      <c r="D37" s="87"/>
      <c r="E37" s="17" t="s">
        <v>15</v>
      </c>
      <c r="F37" s="84"/>
    </row>
    <row r="38" spans="1:10" ht="50.6">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6">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6"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0.6"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2.15">
      <c r="A42" s="80" t="str">
        <f ca="1">Declaration!B61</f>
        <v>7) Has all applicable smelter or processor information received by your company been reported in this declaration?</v>
      </c>
      <c r="B42" s="83"/>
      <c r="C42" s="83"/>
      <c r="D42" s="87"/>
      <c r="E42" s="17" t="s">
        <v>18</v>
      </c>
      <c r="F42" s="84"/>
    </row>
    <row r="43" spans="1:10" ht="38.15">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8.15">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4.9">
      <c r="A47" s="80" t="str">
        <f ca="1">Declaration!B68</f>
        <v>Question</v>
      </c>
      <c r="B47" s="83"/>
      <c r="C47" s="83"/>
      <c r="D47" s="87"/>
      <c r="E47" s="17" t="s">
        <v>21</v>
      </c>
      <c r="F47" s="84"/>
      <c r="G47" s="84"/>
      <c r="H47" s="84"/>
    </row>
    <row r="48" spans="1:10" ht="38.15">
      <c r="A48" s="80" t="str">
        <f ca="1">Declaration!B69</f>
        <v>A. Have you established a responsible minerals sourcing policy?</v>
      </c>
      <c r="B48" s="80" t="str">
        <f>Declaration!D69</f>
        <v>No</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6"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8.15">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8.15">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4.6">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6">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8.15">
      <c r="A55" s="80" t="str">
        <f ca="1">Declaration!B77</f>
        <v>D. Have you implemented due diligence measures for responsible sourcing?</v>
      </c>
      <c r="B55" s="80" t="str">
        <f>Declaration!D77</f>
        <v>No</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8.15">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8.15">
      <c r="A58" s="80" t="str">
        <f ca="1">Declaration!B81</f>
        <v xml:space="preserve">F. Do you review due diligence information received from your suppliers against your company’s expectations? </v>
      </c>
      <c r="B58" s="80" t="str">
        <f>Declaration!D81</f>
        <v>No</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8.15">
      <c r="A59" s="80" t="str">
        <f ca="1">Declaration!B83</f>
        <v xml:space="preserve">G. Does your review process include corrective action management? </v>
      </c>
      <c r="B59" s="80" t="str">
        <f>Declaration!D83</f>
        <v>No</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8.15">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8.15">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8.15">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5"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5"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4.9">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2.9"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6328125" defaultRowHeight="12.45"/>
  <cols>
    <col min="1" max="1" width="3.1328125" style="16" customWidth="1"/>
    <col min="2" max="2" width="39.86328125" style="92" customWidth="1"/>
    <col min="3" max="3" width="39.86328125" style="16" customWidth="1"/>
    <col min="4" max="4" width="58.86328125" style="16" customWidth="1"/>
    <col min="5" max="5" width="1.73046875" style="16" customWidth="1"/>
    <col min="6" max="6" width="71.86328125" customWidth="1"/>
    <col min="7" max="35" width="9" customWidth="1"/>
    <col min="36" max="16384" width="8.86328125" style="18"/>
  </cols>
  <sheetData>
    <row r="1" spans="1:35" ht="34.5" customHeight="1" thickTop="1">
      <c r="A1" s="413" t="str">
        <f ca="1">OFFSET(L!$C$1,MATCH("Product List"&amp;ADDRESS(ROW(),COLUMN(),4),L!$A:$A,0)-1,SL,,)</f>
        <v>Completion required only if reporting level "Product (or List of Products)" selected on the 'Declaration' worksheet.</v>
      </c>
      <c r="B1" s="414"/>
      <c r="C1" s="414"/>
      <c r="D1" s="414"/>
      <c r="E1" s="108"/>
    </row>
    <row r="2" spans="1:35">
      <c r="A2" s="20"/>
      <c r="B2" s="110"/>
      <c r="C2" s="110"/>
      <c r="D2"/>
      <c r="E2" s="21"/>
    </row>
    <row r="3" spans="1:35">
      <c r="A3" s="20"/>
      <c r="B3" s="110"/>
      <c r="C3" s="110"/>
      <c r="D3" s="110"/>
      <c r="E3" s="21"/>
    </row>
    <row r="4" spans="1:35" ht="15.75" customHeight="1">
      <c r="A4" s="20"/>
      <c r="B4" s="412" t="s">
        <v>53</v>
      </c>
      <c r="C4" s="412"/>
      <c r="D4" s="41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5" t="str">
        <f ca="1">OFFSET(L!$C$1,MATCH("General"&amp;"Cpy",L!$A:$A,0)-1,SL,,)</f>
        <v>© 2021 Responsible Minerals Initiative. All rights reserved.</v>
      </c>
      <c r="C1001" s="415"/>
      <c r="D1001" s="415"/>
      <c r="E1001" s="22"/>
    </row>
    <row r="1002" spans="1:35" ht="12.9"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6328125" defaultRowHeight="12.45"/>
  <cols>
    <col min="1" max="1" width="9.1328125" style="168" bestFit="1" customWidth="1"/>
    <col min="2" max="2" width="42.86328125" style="168" customWidth="1"/>
    <col min="3" max="3" width="40.1328125" style="168" customWidth="1"/>
    <col min="4" max="4" width="22.86328125" style="168" customWidth="1"/>
    <col min="5" max="5" width="12.73046875" style="168" customWidth="1"/>
    <col min="6" max="6" width="12.73046875" style="169" customWidth="1"/>
    <col min="7" max="7" width="15.19921875" style="168" customWidth="1"/>
    <col min="8" max="8" width="23.86328125" style="168" customWidth="1"/>
    <col min="9" max="9" width="28.1328125" style="168" customWidth="1"/>
    <col min="10" max="10" width="38.73046875" style="168" hidden="1" customWidth="1"/>
    <col min="11" max="11" width="24.1328125" style="168" hidden="1" customWidth="1"/>
    <col min="12" max="12" width="17.46484375" style="168" customWidth="1"/>
    <col min="13" max="13" width="16.1328125" style="168" customWidth="1"/>
    <col min="14" max="16384" width="8.86328125" style="168"/>
  </cols>
  <sheetData>
    <row r="1" spans="1:13" ht="180" customHeight="1">
      <c r="A1" s="41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6"/>
      <c r="C1" s="416"/>
      <c r="D1" s="416"/>
      <c r="E1" s="416"/>
      <c r="F1" s="416"/>
      <c r="G1" s="416"/>
    </row>
    <row r="2" spans="1:13">
      <c r="A2" s="417"/>
      <c r="B2" s="417"/>
      <c r="C2" s="417"/>
      <c r="D2" s="417"/>
      <c r="E2" s="417"/>
      <c r="F2" s="417"/>
      <c r="G2" s="417"/>
      <c r="H2" s="417"/>
      <c r="I2" s="417"/>
    </row>
    <row r="3" spans="1:13">
      <c r="A3" s="417"/>
      <c r="B3" s="417"/>
      <c r="C3" s="417"/>
      <c r="D3" s="417"/>
      <c r="E3" s="417"/>
      <c r="F3" s="417"/>
      <c r="G3" s="417"/>
      <c r="H3" s="417"/>
      <c r="I3" s="417"/>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3046875" defaultRowHeight="14.6"/>
  <cols>
    <col min="1" max="1" width="14.73046875" style="128" customWidth="1"/>
    <col min="2" max="2" width="14" style="128" customWidth="1"/>
    <col min="3" max="3" width="6.1328125" style="128" customWidth="1"/>
    <col min="4" max="4" width="50.86328125" style="128" customWidth="1"/>
    <col min="5" max="5" width="45.86328125" style="267" customWidth="1"/>
    <col min="6" max="6" width="61.59765625" style="268" customWidth="1"/>
    <col min="7" max="7" width="61.59765625" style="128" customWidth="1"/>
    <col min="8" max="8" width="65.59765625" style="145" customWidth="1"/>
    <col min="9" max="11" width="40" style="128" customWidth="1"/>
    <col min="12" max="12" width="40" style="145" customWidth="1"/>
    <col min="13" max="13" width="40" style="200" customWidth="1"/>
    <col min="14" max="16384" width="8.73046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02">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2.900000000000006">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9.1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6">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8.3">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8.3">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8.3">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8.3">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102">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31.1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3.7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102">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3.7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3.75">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8.3">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33.1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3.75">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31.1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6">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8.3">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8">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76.89999999999998">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47.7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45.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02">
      <c r="A32" s="128" t="str">
        <f t="shared" si="1"/>
        <v>InstructionsA33</v>
      </c>
      <c r="B32" s="128" t="s">
        <v>404</v>
      </c>
      <c r="C32" s="128" t="s">
        <v>727</v>
      </c>
      <c r="D32" s="273" t="s">
        <v>728</v>
      </c>
      <c r="E32" s="274" t="s">
        <v>729</v>
      </c>
      <c r="F32" s="275" t="s">
        <v>730</v>
      </c>
      <c r="G32" s="273" t="s">
        <v>731</v>
      </c>
      <c r="H32" s="323" t="s">
        <v>732</v>
      </c>
      <c r="L32" s="128"/>
      <c r="M32" s="128"/>
    </row>
    <row r="33" spans="1:13" ht="87.45">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35.1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16.6">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33.1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45.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47.7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0.60000000000002">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76.89999999999998">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02">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6.6">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2">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02">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2.900000000000006">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4.9">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02">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31.1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60.30000000000001">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02">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72.900000000000006">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72.900000000000006">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7.4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6">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31.1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33.1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62.3">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20">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8.3">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62.3">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8.3">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6">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33.1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8.6">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6">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45.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8.3">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9.1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6">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9.1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9.1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9.1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16.6">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7.4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04">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7.7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18.6">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04">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6">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89.4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31.15">
      <c r="A99" s="128" t="str">
        <f t="shared" si="4"/>
        <v>DefinitionsC13</v>
      </c>
      <c r="B99" s="128" t="s">
        <v>1117</v>
      </c>
      <c r="C99" s="128" t="s">
        <v>1420</v>
      </c>
      <c r="D99" s="273" t="s">
        <v>1421</v>
      </c>
      <c r="E99" s="274" t="s">
        <v>1422</v>
      </c>
      <c r="F99" s="282" t="s">
        <v>1423</v>
      </c>
      <c r="G99" s="284" t="s">
        <v>1424</v>
      </c>
      <c r="H99" s="319" t="s">
        <v>1425</v>
      </c>
      <c r="K99" s="129"/>
      <c r="M99" s="128"/>
    </row>
    <row r="100" spans="1:13" ht="102">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18.6">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2.900000000000006">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31.1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78.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3.4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16.6">
      <c r="A106" s="128" t="str">
        <f t="shared" si="4"/>
        <v>DefinitionsC20</v>
      </c>
      <c r="B106" s="128" t="s">
        <v>1117</v>
      </c>
      <c r="C106" s="128" t="s">
        <v>1490</v>
      </c>
      <c r="D106" s="273" t="s">
        <v>1491</v>
      </c>
      <c r="E106" s="274" t="s">
        <v>1492</v>
      </c>
      <c r="F106" s="282" t="s">
        <v>1493</v>
      </c>
      <c r="G106" s="283" t="s">
        <v>1494</v>
      </c>
      <c r="H106" s="319" t="s">
        <v>1495</v>
      </c>
      <c r="L106" s="128"/>
      <c r="M106" s="128"/>
    </row>
    <row r="107" spans="1:13" ht="116.6">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9.1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9.1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9.1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8.3">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8.3">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7.4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9">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9">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9.1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9.1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3.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3.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3.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9.1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9.1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9.1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9.1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9.1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3.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7.4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9.1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6.6">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2.900000000000006">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72.900000000000006">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72.900000000000006">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7.4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9.1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9.15">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02">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02">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6.6">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16.6">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7.4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7.4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8.3">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9.15">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9.15">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9.1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9.1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9.1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9.1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9.1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9.1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9.1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9.1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9.1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9.1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9.1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9">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6">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9">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9.1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3.75">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8.3">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3.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9.1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9.1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6">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9.1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9.1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9.1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9.1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8.3">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6.6">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3.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3.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3.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3.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3.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3.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8.3">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8.3">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8.3">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3.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8.3">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8.3">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3.75">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8.3">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102">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7.4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7.45">
      <c r="A239" s="128" t="str">
        <f t="shared" si="9"/>
        <v>CheckerJ22</v>
      </c>
      <c r="B239" s="128" t="s">
        <v>2380</v>
      </c>
      <c r="C239" s="128" t="s">
        <v>2632</v>
      </c>
      <c r="G239"/>
      <c r="H239" s="319"/>
      <c r="I239" s="128" t="s">
        <v>2633</v>
      </c>
      <c r="J239" s="128" t="s">
        <v>2634</v>
      </c>
      <c r="K239" s="128" t="s">
        <v>2635</v>
      </c>
      <c r="L239" s="128" t="s">
        <v>2636</v>
      </c>
      <c r="M239" s="128" t="s">
        <v>2637</v>
      </c>
    </row>
    <row r="240" spans="1:13" ht="87.4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8.3">
      <c r="A241" s="128" t="str">
        <f t="shared" si="9"/>
        <v>CheckerJ24</v>
      </c>
      <c r="B241" s="128" t="s">
        <v>2380</v>
      </c>
      <c r="C241" s="128" t="s">
        <v>2649</v>
      </c>
      <c r="D241" s="273" t="s">
        <v>2650</v>
      </c>
      <c r="E241" s="274" t="s">
        <v>2651</v>
      </c>
      <c r="F241" s="281" t="s">
        <v>2652</v>
      </c>
      <c r="G241" s="279" t="s">
        <v>2653</v>
      </c>
      <c r="H241" s="319" t="s">
        <v>2654</v>
      </c>
      <c r="L241" s="128"/>
      <c r="M241" s="128"/>
    </row>
    <row r="242" spans="1:13" ht="87.4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7.4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7.45">
      <c r="A244" s="128" t="str">
        <f t="shared" si="9"/>
        <v>CheckerJ27</v>
      </c>
      <c r="B244" s="128" t="s">
        <v>2380</v>
      </c>
      <c r="C244" s="128" t="s">
        <v>2677</v>
      </c>
      <c r="G244"/>
      <c r="H244" s="319"/>
      <c r="I244" s="128" t="s">
        <v>2678</v>
      </c>
      <c r="J244" s="128" t="s">
        <v>2679</v>
      </c>
      <c r="K244" s="128" t="s">
        <v>2680</v>
      </c>
      <c r="L244" s="128" t="s">
        <v>2681</v>
      </c>
      <c r="M244" s="128" t="s">
        <v>2682</v>
      </c>
    </row>
    <row r="245" spans="1:13" ht="87.45">
      <c r="A245" s="128" t="str">
        <f t="shared" si="9"/>
        <v>CheckerJ28</v>
      </c>
      <c r="B245" s="128" t="s">
        <v>2380</v>
      </c>
      <c r="C245" s="128" t="s">
        <v>2655</v>
      </c>
      <c r="G245"/>
      <c r="H245" s="319"/>
      <c r="I245" s="128" t="s">
        <v>2683</v>
      </c>
      <c r="J245" s="128" t="s">
        <v>2684</v>
      </c>
      <c r="K245" s="128" t="s">
        <v>2685</v>
      </c>
      <c r="L245" s="128" t="s">
        <v>2686</v>
      </c>
      <c r="M245" s="128" t="s">
        <v>2687</v>
      </c>
    </row>
    <row r="246" spans="1:13" ht="58.3">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8.3">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8.3">
      <c r="A248" s="128" t="str">
        <f t="shared" si="9"/>
        <v>CheckerJ32</v>
      </c>
      <c r="B248" s="128" t="s">
        <v>2380</v>
      </c>
      <c r="C248" s="128" t="s">
        <v>2710</v>
      </c>
      <c r="G248"/>
      <c r="H248" s="319"/>
      <c r="I248" s="128" t="s">
        <v>2711</v>
      </c>
      <c r="J248" s="128" t="s">
        <v>2712</v>
      </c>
      <c r="K248" s="128" t="s">
        <v>2713</v>
      </c>
      <c r="L248" s="128" t="s">
        <v>2714</v>
      </c>
      <c r="M248" s="128" t="s">
        <v>2715</v>
      </c>
    </row>
    <row r="249" spans="1:13" ht="58.3">
      <c r="A249" s="128" t="str">
        <f t="shared" si="9"/>
        <v>CheckerJ33</v>
      </c>
      <c r="B249" s="128" t="s">
        <v>2380</v>
      </c>
      <c r="C249" s="128" t="s">
        <v>2688</v>
      </c>
      <c r="G249"/>
      <c r="H249" s="319"/>
      <c r="I249" s="128" t="s">
        <v>2716</v>
      </c>
      <c r="J249" s="128" t="s">
        <v>2717</v>
      </c>
      <c r="K249" s="128" t="s">
        <v>2718</v>
      </c>
      <c r="L249" s="128" t="s">
        <v>2719</v>
      </c>
      <c r="M249" s="128" t="s">
        <v>2720</v>
      </c>
    </row>
    <row r="250" spans="1:13" ht="72.900000000000006">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72.900000000000006">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72.900000000000006">
      <c r="A252" s="128" t="str">
        <f t="shared" si="9"/>
        <v>CheckerJ37</v>
      </c>
      <c r="B252" s="128" t="s">
        <v>2380</v>
      </c>
      <c r="C252" s="128" t="s">
        <v>2743</v>
      </c>
      <c r="G252"/>
      <c r="H252" s="319"/>
      <c r="I252" s="128" t="s">
        <v>2744</v>
      </c>
      <c r="J252" s="128" t="s">
        <v>2745</v>
      </c>
      <c r="K252" s="128" t="s">
        <v>2746</v>
      </c>
      <c r="L252" s="128" t="s">
        <v>2747</v>
      </c>
      <c r="M252" s="128" t="s">
        <v>2748</v>
      </c>
    </row>
    <row r="253" spans="1:13" ht="72.900000000000006">
      <c r="A253" s="128" t="str">
        <f t="shared" si="9"/>
        <v>CheckerJ38</v>
      </c>
      <c r="B253" s="128" t="s">
        <v>2380</v>
      </c>
      <c r="C253" s="128" t="s">
        <v>2721</v>
      </c>
      <c r="G253"/>
      <c r="H253" s="319"/>
      <c r="I253" s="128" t="s">
        <v>2749</v>
      </c>
      <c r="J253" s="128" t="s">
        <v>2750</v>
      </c>
      <c r="K253" s="128" t="s">
        <v>2751</v>
      </c>
      <c r="L253" s="128" t="s">
        <v>2752</v>
      </c>
      <c r="M253" s="128" t="s">
        <v>2753</v>
      </c>
    </row>
    <row r="254" spans="1:13" ht="58.3">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8.3">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8.3">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72.900000000000006">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2.900000000000006">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7.4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8.3">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16.6">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8.3"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2.900000000000006"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8.3"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8.3">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8.3">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8.3">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8.3">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8.3" hidden="1">
      <c r="A272" s="128" t="str">
        <f t="shared" si="9"/>
        <v>CheckerJ58</v>
      </c>
      <c r="B272" s="128" t="s">
        <v>2380</v>
      </c>
      <c r="C272" s="128" t="s">
        <v>2906</v>
      </c>
      <c r="G272"/>
      <c r="H272" s="319"/>
      <c r="I272" s="128" t="s">
        <v>2928</v>
      </c>
      <c r="J272" s="128" t="s">
        <v>2929</v>
      </c>
      <c r="K272" s="128" t="s">
        <v>2930</v>
      </c>
      <c r="L272" s="128" t="s">
        <v>2931</v>
      </c>
      <c r="M272" s="128" t="s">
        <v>2932</v>
      </c>
    </row>
    <row r="273" spans="1:13" ht="58.3" hidden="1">
      <c r="A273" s="128" t="str">
        <f t="shared" si="9"/>
        <v>CheckerJ59</v>
      </c>
      <c r="B273" s="128" t="s">
        <v>2380</v>
      </c>
      <c r="C273" s="128" t="s">
        <v>2917</v>
      </c>
      <c r="G273"/>
      <c r="H273" s="319"/>
      <c r="I273" s="128" t="s">
        <v>2933</v>
      </c>
      <c r="J273" s="128" t="s">
        <v>2934</v>
      </c>
      <c r="K273" s="128" t="s">
        <v>2935</v>
      </c>
      <c r="L273" s="128" t="s">
        <v>2936</v>
      </c>
      <c r="M273" s="128" t="s">
        <v>2937</v>
      </c>
    </row>
    <row r="274" spans="1:13" ht="58.3">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9.1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9.1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9.1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9.1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3.75">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8.3">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9.1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7.4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9.1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9.1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7.4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9.1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9.1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7.4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68E14207-6B89-453E-AFF8-68EA76BB399A}"/>
    </customSheetView>
    <customSheetView guid="{4BDF1A28-30D5-449D-B20E-D6C97EF9FAE1}" showAutoFilter="1">
      <selection activeCell="C174" sqref="C174"/>
      <pageMargins left="0" right="0" top="0" bottom="0" header="0" footer="0"/>
      <pageSetup paperSize="9" orientation="portrait"/>
      <autoFilter ref="B1:N1" xr:uid="{354995C3-938F-4214-8846-7DCE99787D02}"/>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Gregg Shanley</cp:lastModifiedBy>
  <cp:revision/>
  <dcterms:created xsi:type="dcterms:W3CDTF">2010-06-21T21:00:23Z</dcterms:created>
  <dcterms:modified xsi:type="dcterms:W3CDTF">2022-04-08T18:07:36Z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