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gregorj\AppData\Local\Temp\QCBD\gregorj\"/>
    </mc:Choice>
  </mc:AlternateContent>
  <xr:revisionPtr revIDLastSave="0" documentId="8_{D8F35463-703E-4C93-A4B7-AB379F64568D}"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38290" yWindow="-110" windowWidth="38620" windowHeight="218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<sst xmlns="http://schemas.openxmlformats.org/spreadsheetml/2006/main" count="28470" uniqueCount="20171">
  <si>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</si>
  <si>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</si>
  <si>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</si>
  <si>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</si>
  <si>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</si>
  <si>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</si>
  <si>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</si>
  <si>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</si>
  <si>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</si>
  <si>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</si>
  <si>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</si>
  <si>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</si>
  <si>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</si>
  <si>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</si>
  <si>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</si>
  <si>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</si>
  <si>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</si>
  <si>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</si>
  <si>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</si>
  <si>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</si>
  <si>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</si>
  <si>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</si>
  <si>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</si>
  <si>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</si>
  <si>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</si>
  <si>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</si>
  <si>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</si>
  <si>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</si>
  <si>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</si>
  <si>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</si>
  <si>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</si>
  <si>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</si>
  <si>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</si>
  <si>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</si>
  <si>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</si>
  <si>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</si>
  <si>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</si>
  <si>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</si>
  <si>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</si>
  <si>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</si>
  <si>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</si>
  <si>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</si>
  <si>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</si>
  <si>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</si>
  <si>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</si>
  <si>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</si>
  <si>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</si>
  <si>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</si>
  <si>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</si>
  <si>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</si>
  <si>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</si>
  <si>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</si>
  <si>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</si>
  <si>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</si>
  <si>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</si>
  <si>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</si>
  <si>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</si>
  <si>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</si>
  <si>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</si>
  <si>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</si>
  <si>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</si>
  <si>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</si>
  <si>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</si>
  <si>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</si>
  <si>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</si>
  <si>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</si>
  <si>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</si>
  <si>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</si>
  <si>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</si>
  <si>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</si>
  <si>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</si>
  <si>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</si>
  <si>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</si>
  <si>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</si>
  <si>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</si>
  <si>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</si>
  <si>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</si>
  <si>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</si>
  <si>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</si>
  <si>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</si>
  <si>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</si>
  <si>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</si>
  <si>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</si>
  <si>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</si>
  <si>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</si>
  <si>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</si>
  <si>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</si>
  <si>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</si>
  <si>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</si>
  <si>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</si>
  <si>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</si>
  <si>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</si>
  <si>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</si>
  <si>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</si>
  <si>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</si>
  <si>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</si>
  <si>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</si>
  <si>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</si>
  <si>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</si>
  <si>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</si>
  <si>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</si>
  <si>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</si>
  <si>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</si>
  <si>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</si>
  <si>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</si>
  <si>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</si>
  <si>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</si>
  <si>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</si>
  <si>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</si>
  <si>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</si>
  <si>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</si>
  <si>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</si>
  <si>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</si>
  <si>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</si>
  <si>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</si>
  <si>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</si>
  <si>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</si>
  <si>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</si>
  <si>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</si>
  <si>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</si>
  <si>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</si>
  <si>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</si>
  <si>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</si>
  <si>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</si>
  <si>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</si>
  <si>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</si>
  <si>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</si>
  <si>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</si>
  <si>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</si>
  <si>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</si>
  <si>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</si>
  <si>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</si>
  <si>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</si>
  <si>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</si>
  <si>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</si>
  <si>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</si>
  <si>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</si>
  <si>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</si>
  <si>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</si>
  <si>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</si>
  <si>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</si>
  <si>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</si>
  <si>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</si>
  <si>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</si>
  <si>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</si>
  <si>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</si>
  <si>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</si>
  <si>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</si>
  <si>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</si>
  <si>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</si>
  <si>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</si>
  <si>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</si>
  <si>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</si>
  <si>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</si>
  <si>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</si>
  <si>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</si>
  <si>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</si>
  <si>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</si>
  <si>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</si>
  <si>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</si>
  <si>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</si>
  <si>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</si>
  <si>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</si>
  <si>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</si>
  <si>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</si>
  <si>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</si>
  <si>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</si>
  <si>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</si>
  <si>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</si>
  <si>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</si>
  <si>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</si>
  <si>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</si>
  <si>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</si>
  <si>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</si>
  <si>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</si>
  <si>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</si>
  <si>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</si>
  <si>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</si>
  <si>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</si>
  <si>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</si>
  <si>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</si>
  <si>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</si>
  <si>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</si>
  <si>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</si>
  <si>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</si>
  <si>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</si>
  <si>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</si>
  <si>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</si>
  <si>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</si>
  <si>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</si>
  <si>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</si>
  <si>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</si>
  <si>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</si>
  <si>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</si>
  <si>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</si>
  <si>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</si>
  <si>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</si>
  <si>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</si>
  <si>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</si>
  <si>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</si>
  <si>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</si>
  <si>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</si>
  <si>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</si>
  <si>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</si>
  <si>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</si>
  <si>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</si>
  <si>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</si>
  <si>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</si>
  <si>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</si>
  <si>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</si>
  <si>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</si>
  <si>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</si>
  <si>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</si>
  <si>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</si>
  <si>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</si>
  <si>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</si>
  <si>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</si>
  <si>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</si>
  <si>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</si>
  <si>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</si>
  <si>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</si>
  <si>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</si>
  <si>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</si>
  <si>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</si>
  <si>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</si>
  <si>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</si>
  <si>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</si>
  <si>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</si>
  <si>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</si>
  <si>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</si>
  <si>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</si>
  <si>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</si>
  <si>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</si>
  <si>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</si>
  <si>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</si>
  <si>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</si>
  <si>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</si>
  <si>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</si>
  <si>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</si>
  <si>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</si>
  <si>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</si>
  <si>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</si>
  <si>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</si>
  <si>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</si>
  <si>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</si>
  <si>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</si>
  <si>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</si>
  <si>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</si>
  <si>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</si>
  <si>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</si>
  <si>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</si>
  <si>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</si>
  <si>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</si>
  <si>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</si>
  <si>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</si>
  <si>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</si>
  <si>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</si>
  <si>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</si>
  <si>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</si>
  <si>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</si>
  <si>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</si>
  <si>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</si>
  <si>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</si>
  <si>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</si>
  <si>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</si>
  <si>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</si>
  <si>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</si>
  <si>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</si>
  <si>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</si>
  <si>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</si>
  <si>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</si>
  <si>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</si>
  <si>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</si>
  <si>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</si>
  <si>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</si>
  <si>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</si>
  <si>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</si>
  <si>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</si>
  <si>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</si>
  <si>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</si>
  <si>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</si>
  <si>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</si>
  <si>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</si>
  <si>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</si>
  <si>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</si>
  <si>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</si>
  <si>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</si>
  <si>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</si>
  <si>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</si>
  <si>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</si>
  <si>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</si>
  <si>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</si>
  <si>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</si>
  <si>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</si>
  <si>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</si>
  <si>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</si>
  <si>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</si>
  <si>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</si>
  <si>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</si>
  <si>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</si>
  <si>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</si>
  <si>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</si>
  <si>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</si>
  <si>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</si>
  <si>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</si>
  <si>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</si>
  <si>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</si>
  <si>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</si>
  <si>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</si>
  <si>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</si>
  <si>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</si>
  <si>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</si>
  <si>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</si>
  <si>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</si>
  <si>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</si>
  <si>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</si>
  <si>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</si>
  <si>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</si>
  <si>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</si>
  <si>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</si>
  <si>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</si>
  <si>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</si>
  <si>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</si>
  <si>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</si>
  <si>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</si>
  <si>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</si>
  <si>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</si>
  <si>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</si>
  <si>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</si>
  <si>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</si>
  <si>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</si>
  <si>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</si>
  <si>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</si>
  <si>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</si>
  <si>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</si>
  <si>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</si>
  <si>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</si>
  <si>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</si>
  <si>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</si>
  <si>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</si>
  <si>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</si>
  <si>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</si>
  <si>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</si>
  <si>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</si>
  <si>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</si>
  <si>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</si>
  <si>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</si>
  <si>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</si>
  <si>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</si>
  <si>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</si>
  <si>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</si>
  <si>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</si>
  <si>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</si>
  <si>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</si>
  <si>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</si>
  <si>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</si>
  <si>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</si>
  <si>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</si>
  <si>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</si>
  <si>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</si>
  <si>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</si>
  <si>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</si>
  <si>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</si>
  <si>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</si>
  <si>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</si>
  <si>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</si>
  <si>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</si>
  <si>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</si>
  <si>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</si>
  <si>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</si>
  <si>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</si>
  <si>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</si>
  <si>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</si>
  <si>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</si>
  <si>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</si>
  <si>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</si>
  <si>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</si>
  <si>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</si>
  <si>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</si>
  <si>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</si>
  <si>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</si>
  <si>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</si>
  <si>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</si>
  <si>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</si>
  <si>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</si>
  <si>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</si>
  <si>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</si>
  <si>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</si>
  <si>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</si>
  <si>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</si>
  <si>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</si>
  <si>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</si>
  <si>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</si>
  <si>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</si>
  <si>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</si>
  <si>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</si>
  <si>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</si>
  <si>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</si>
  <si>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</si>
  <si>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</si>
  <si>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</si>
  <si>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</si>
  <si>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</si>
  <si>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</si>
  <si>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</si>
  <si>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</si>
  <si>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</si>
  <si>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</si>
  <si>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</si>
  <si>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</si>
  <si>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</si>
  <si>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</si>
  <si>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</si>
  <si>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</si>
  <si>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</si>
  <si>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</si>
  <si>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</si>
  <si>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</si>
  <si>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</si>
  <si>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</si>
  <si>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</si>
  <si>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</si>
  <si>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</si>
  <si>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</si>
  <si>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</si>
  <si>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</si>
  <si>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</si>
  <si>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</si>
  <si>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</si>
  <si>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</si>
  <si>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</si>
  <si>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</si>
  <si>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</si>
  <si>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</si>
  <si>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</si>
  <si>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</si>
  <si>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</si>
  <si>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</si>
  <si>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</si>
  <si>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</si>
  <si>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</si>
  <si>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</si>
  <si>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</si>
  <si>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</si>
  <si>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</si>
  <si>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</si>
  <si>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</si>
  <si>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</si>
  <si>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</si>
  <si>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</si>
  <si>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</si>
  <si>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</si>
  <si>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</si>
  <si>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</si>
  <si>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</si>
  <si>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</si>
  <si>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</si>
  <si>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</si>
  <si>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</si>
  <si>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</si>
  <si>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</si>
  <si>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</si>
  <si>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</si>
  <si>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</si>
  <si>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</si>
  <si>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</si>
  <si>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</si>
  <si>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</si>
  <si>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</si>
  <si>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</si>
  <si>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</si>
  <si>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</si>
  <si>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</si>
  <si>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</si>
  <si>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</si>
  <si>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</si>
  <si>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</si>
  <si>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</si>
  <si>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</si>
  <si>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</si>
  <si>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</si>
  <si>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</si>
  <si>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</si>
  <si>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</si>
  <si>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</si>
  <si>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</si>
  <si>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</si>
  <si>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</si>
  <si>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</si>
  <si>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</si>
  <si>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</si>
  <si>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</si>
  <si>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</si>
  <si>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</si>
  <si>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</si>
  <si>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</si>
  <si>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</si>
  <si>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</si>
  <si>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</si>
  <si>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</si>
  <si>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</si>
  <si>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</si>
  <si>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</si>
  <si>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</si>
  <si>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</si>
  <si>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</si>
  <si>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</si>
  <si>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</si>
  <si>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</si>
  <si>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</si>
  <si>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</si>
  <si>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</si>
  <si>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</si>
  <si>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</si>
  <si>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</si>
  <si>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</si>
  <si>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</si>
  <si>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</si>
  <si>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</si>
  <si>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</si>
  <si>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</si>
  <si>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</si>
  <si>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</si>
  <si>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</si>
  <si>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</si>
  <si>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</si>
  <si>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</si>
  <si>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</si>
  <si>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</si>
  <si>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</si>
  <si>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</si>
  <si>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</si>
  <si>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</si>
  <si>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</si>
  <si>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</si>
  <si>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</si>
  <si>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</si>
  <si>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</si>
  <si>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</si>
  <si>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</si>
  <si>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</si>
  <si>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</si>
  <si>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</si>
  <si>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</si>
  <si>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</si>
  <si>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</si>
  <si>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</si>
  <si>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</si>
  <si>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</si>
  <si>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</si>
  <si>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</si>
  <si>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</si>
  <si>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</si>
  <si>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</si>
  <si>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</si>
  <si>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</si>
  <si>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</si>
  <si>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</si>
  <si>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</si>
  <si>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</si>
  <si>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</si>
  <si>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</si>
  <si>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</si>
  <si>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</si>
  <si>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</si>
  <si>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</si>
  <si>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</si>
  <si>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</si>
  <si>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</si>
  <si>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</si>
  <si>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</si>
  <si>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</si>
  <si>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</si>
  <si>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</si>
  <si>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</si>
  <si>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</si>
  <si>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</si>
  <si>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</si>
  <si>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</si>
  <si>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</si>
  <si>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</si>
  <si>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</si>
  <si>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</si>
  <si>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</si>
  <si>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</si>
  <si>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</si>
  <si>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</si>
  <si>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</si>
  <si>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</si>
  <si>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</si>
  <si>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</si>
  <si>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</si>
  <si>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</si>
  <si>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</si>
  <si>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</si>
  <si>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</si>
  <si>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</si>
  <si>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</si>
  <si>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</si>
  <si>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</si>
  <si>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</si>
  <si>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</si>
  <si>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</si>
  <si>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</si>
  <si>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</si>
  <si>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</si>
  <si>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</si>
  <si>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</si>
  <si>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</si>
  <si>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</si>
  <si>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</si>
  <si>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</si>
  <si>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</si>
  <si>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</si>
  <si>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</si>
  <si>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</si>
  <si>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</si>
  <si>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</si>
  <si>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</si>
  <si>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</si>
  <si>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</si>
  <si>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</si>
  <si>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</si>
  <si>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</si>
  <si>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</si>
  <si>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</si>
  <si>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</si>
  <si>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</si>
  <si>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</si>
  <si>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</si>
  <si>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</si>
  <si>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</si>
  <si>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</si>
  <si>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</si>
  <si>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</si>
  <si>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</si>
  <si>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</si>
  <si>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</si>
  <si>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</si>
  <si>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</si>
  <si>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</si>
  <si>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</si>
  <si>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</si>
  <si>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</si>
  <si>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</si>
  <si>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</si>
  <si>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</si>
  <si>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</si>
  <si>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</si>
  <si>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</si>
  <si>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</si>
  <si>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</si>
  <si>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</si>
  <si>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</si>
  <si>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</si>
  <si>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</si>
  <si>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</si>
  <si>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</si>
  <si>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</si>
  <si>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</si>
  <si>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</si>
  <si>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</si>
  <si>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</si>
  <si>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</si>
  <si>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</si>
  <si>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</si>
  <si>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</si>
  <si>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</si>
  <si>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</si>
  <si>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</si>
  <si>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</si>
  <si>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</si>
  <si>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</si>
  <si>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</si>
  <si>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</si>
  <si>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</si>
  <si>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</si>
  <si>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</si>
  <si>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</si>
  <si>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</si>
  <si>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</si>
  <si>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</si>
  <si>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</si>
  <si>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</si>
  <si>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</si>
  <si>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</si>
  <si>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</si>
  <si>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</si>
  <si>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</si>
  <si>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</si>
  <si>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</si>
  <si>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</si>
  <si>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</si>
  <si>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</si>
  <si>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</si>
  <si>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</si>
  <si>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</si>
  <si>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</si>
  <si>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</si>
  <si>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</si>
  <si>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</si>
  <si>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</si>
  <si>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</si>
  <si>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</si>
  <si>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</si>
  <si>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</si>
  <si>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</si>
  <si>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</si>
  <si>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</si>
  <si>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</si>
  <si>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</si>
  <si>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</si>
  <si>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</si>
  <si>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</si>
  <si>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</si>
  <si>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</si>
  <si>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</si>
  <si>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</si>
  <si>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</si>
  <si>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</si>
  <si>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</si>
  <si>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</si>
  <si>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</si>
  <si>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</si>
  <si>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</si>
  <si>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</si>
  <si>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</si>
  <si>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</si>
  <si>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</si>
  <si>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</si>
  <si>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</si>
  <si>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</si>
  <si>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</si>
  <si>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</si>
  <si>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</si>
  <si>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</si>
  <si>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</si>
  <si>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</si>
  <si>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</si>
  <si>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</si>
  <si>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</si>
  <si>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</si>
  <si>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</si>
  <si>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</si>
  <si>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</si>
  <si>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</si>
  <si>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</si>
  <si>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</si>
  <si>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</si>
  <si>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</si>
  <si>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</si>
  <si>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</si>
  <si>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</si>
  <si>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</si>
  <si>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</si>
  <si>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</si>
  <si>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</si>
  <si>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</si>
  <si>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</si>
  <si>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</si>
  <si>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</si>
  <si>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</si>
  <si>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</si>
  <si>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</si>
  <si>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</si>
  <si>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</si>
  <si>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</si>
  <si>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</si>
  <si>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</si>
  <si>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</si>
  <si>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</si>
  <si>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</si>
  <si>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</si>
  <si>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</si>
  <si>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</si>
  <si>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</si>
  <si>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</si>
  <si>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</si>
  <si>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</si>
  <si>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</si>
  <si>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</si>
  <si>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</si>
  <si>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</si>
  <si>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</si>
  <si>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</si>
  <si>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</si>
  <si>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</si>
  <si>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</si>
  <si>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</si>
  <si>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</si>
  <si>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</si>
  <si>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</si>
  <si>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</si>
  <si>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</si>
  <si>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</si>
  <si>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</si>
  <si>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</si>
  <si>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</si>
  <si>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</si>
  <si>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</si>
  <si>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</si>
  <si>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</si>
  <si>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</si>
  <si>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</si>
  <si>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</si>
  <si>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</si>
  <si>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</si>
  <si>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</si>
  <si>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</si>
  <si>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</si>
  <si>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</si>
  <si>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</si>
  <si>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</si>
  <si>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</si>
  <si>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</si>
  <si>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</si>
  <si>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</si>
  <si>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</si>
  <si>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</si>
  <si>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</si>
  <si>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</si>
  <si>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</si>
  <si>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</si>
  <si>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</si>
  <si>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</si>
  <si>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</si>
  <si>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</si>
  <si>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</si>
  <si>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</si>
  <si>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</si>
  <si>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</si>
  <si>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</si>
  <si>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</si>
  <si>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</si>
  <si>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</si>
  <si>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</si>
  <si>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</si>
  <si>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</si>
  <si>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</si>
  <si>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</si>
  <si>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</si>
  <si>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</si>
  <si>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</si>
  <si>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</si>
  <si>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</si>
  <si>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</si>
  <si>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</si>
  <si>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</si>
  <si>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</si>
  <si>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</si>
  <si>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</si>
  <si>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</si>
  <si>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</si>
  <si>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</si>
  <si>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</si>
  <si>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</si>
  <si>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</si>
  <si>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</si>
  <si>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</si>
  <si>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</si>
  <si>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</si>
  <si>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</si>
  <si>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</si>
  <si>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</si>
  <si>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</si>
  <si>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</si>
  <si>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</si>
  <si>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</si>
  <si>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</si>
  <si>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</si>
  <si>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</si>
  <si>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</si>
  <si>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</si>
  <si>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</si>
  <si>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</si>
  <si>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</si>
  <si>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</si>
  <si>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</si>
  <si>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</si>
  <si>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</si>
  <si>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</si>
  <si>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</si>
  <si>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</si>
  <si>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</si>
  <si>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</si>
  <si>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</si>
  <si>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</si>
  <si>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</si>
  <si>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</si>
  <si>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</si>
  <si>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</si>
  <si>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</si>
  <si>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</si>
  <si>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</si>
  <si>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</si>
  <si>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</si>
  <si>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</si>
  <si>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</si>
  <si>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</si>
  <si>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</si>
  <si>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</si>
  <si>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</si>
  <si>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</si>
  <si>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</si>
  <si>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</si>
  <si>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</si>
  <si>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</si>
  <si>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</si>
  <si>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</si>
  <si>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</si>
  <si>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</si>
  <si>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</si>
  <si>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</si>
  <si>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</si>
  <si>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</si>
  <si>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</si>
  <si>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</si>
  <si>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</si>
  <si>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</si>
  <si>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</si>
  <si>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</si>
  <si>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</si>
  <si>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</si>
  <si>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</si>
  <si>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</si>
  <si>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</si>
  <si>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</si>
  <si>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</si>
  <si>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</si>
  <si>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</si>
  <si>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</si>
  <si>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</si>
  <si>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</si>
  <si>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</si>
  <si>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</si>
  <si>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</si>
  <si>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</si>
  <si>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</si>
  <si>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</si>
  <si>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</si>
  <si>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</si>
  <si>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</si>
  <si>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</si>
  <si>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</si>
  <si>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</si>
  <si>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</si>
  <si>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</si>
  <si>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</si>
  <si>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</si>
  <si>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</si>
  <si>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</si>
  <si>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</si>
  <si>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</si>
  <si>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</si>
  <si>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</si>
  <si>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</si>
  <si>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</si>
  <si>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</si>
  <si>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</si>
  <si>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</si>
  <si>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</si>
  <si>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</si>
  <si>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</si>
  <si>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</si>
  <si>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</si>
  <si>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</si>
  <si>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</si>
  <si>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</si>
  <si>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</si>
  <si>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</si>
  <si>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</si>
  <si>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</si>
  <si>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</si>
  <si>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</si>
  <si>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</si>
  <si>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</si>
  <si>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</si>
  <si>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</si>
  <si>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</si>
  <si>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</si>
  <si>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</si>
  <si>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</si>
  <si>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</si>
  <si>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</si>
  <si>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</si>
  <si>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</si>
  <si>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</si>
  <si>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</si>
  <si>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</si>
  <si>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</si>
  <si>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</si>
  <si>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</si>
  <si>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</si>
  <si>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</si>
  <si>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</si>
  <si>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</si>
  <si>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</si>
  <si>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</si>
  <si>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</si>
  <si>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</si>
  <si>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</si>
  <si>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</si>
  <si>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</si>
  <si>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</si>
  <si>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</si>
  <si>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</si>
  <si>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</si>
  <si>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</si>
  <si>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</si>
  <si>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</si>
  <si>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</si>
  <si>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</si>
  <si>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</si>
  <si>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</si>
  <si>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</si>
  <si>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</si>
  <si>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</si>
  <si>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</si>
  <si>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</si>
  <si>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</si>
  <si>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</si>
  <si>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</si>
  <si>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</si>
  <si>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</si>
  <si>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</si>
  <si>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</si>
  <si>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</si>
  <si>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</si>
  <si>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</si>
  <si>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</si>
  <si>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</si>
  <si>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</si>
  <si>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</si>
  <si>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</si>
  <si>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</si>
  <si>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</si>
  <si>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</si>
  <si>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</si>
  <si>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</si>
  <si>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</si>
  <si>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</si>
  <si>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</si>
  <si>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</si>
  <si>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</si>
  <si>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</si>
  <si>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</si>
  <si>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</si>
  <si>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</si>
  <si>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</si>
  <si>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</si>
  <si>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</si>
  <si>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</si>
  <si>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</si>
  <si>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</si>
  <si>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</si>
  <si>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</si>
  <si>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</si>
  <si>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</si>
  <si>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</si>
  <si>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</si>
  <si>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</si>
  <si>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</si>
  <si>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</si>
  <si>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</si>
  <si>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</si>
  <si>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</si>
  <si>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</si>
  <si>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</si>
  <si>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</si>
  <si>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</si>
  <si>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</si>
  <si>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</si>
  <si>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</si>
  <si>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</si>
  <si>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</si>
  <si>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</si>
  <si>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</si>
  <si>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</si>
  <si>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</si>
  <si>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</si>
  <si>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</si>
  <si>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</si>
  <si>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</si>
  <si>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</si>
  <si>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</si>
  <si>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</si>
  <si>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</si>
  <si>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</si>
  <si>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</si>
  <si>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</si>
  <si>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</si>
  <si>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</si>
  <si>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</si>
  <si>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</si>
  <si>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</si>
  <si>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</si>
  <si>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</si>
  <si>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</si>
  <si>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</si>
  <si>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</si>
  <si>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</si>
  <si>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</si>
  <si>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</si>
  <si>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</si>
  <si>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</si>
  <si>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</si>
  <si>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</si>
  <si>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</si>
  <si>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</si>
  <si>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</si>
  <si>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</si>
  <si>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</si>
  <si>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</si>
  <si>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</si>
  <si>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</si>
  <si>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</si>
  <si>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</si>
  <si>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</si>
  <si>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</si>
  <si>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</si>
  <si>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</si>
  <si>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</si>
  <si>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</si>
  <si>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</si>
  <si>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</si>
  <si>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</si>
  <si>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</si>
  <si>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</si>
  <si>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</si>
  <si>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</si>
  <si>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</si>
  <si>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</si>
  <si>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</si>
  <si>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</si>
  <si>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</si>
  <si>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</si>
  <si>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</si>
  <si>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</si>
  <si>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</si>
  <si>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</si>
  <si>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</si>
  <si>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</si>
  <si>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</si>
  <si>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</si>
  <si>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</si>
  <si>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</si>
  <si>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</si>
  <si>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</si>
  <si>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</si>
  <si>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</si>
  <si>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</si>
  <si>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</si>
  <si>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</si>
  <si>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</si>
  <si>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</si>
  <si>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</si>
  <si>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</si>
  <si>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</si>
  <si>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</si>
  <si>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</si>
  <si>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</si>
  <si>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</si>
  <si>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</si>
  <si>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</si>
  <si>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</si>
  <si>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</si>
  <si>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</si>
  <si>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</si>
  <si>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</si>
  <si>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</si>
  <si>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</si>
  <si>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</si>
  <si>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</si>
  <si>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</si>
  <si>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</si>
  <si>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</si>
  <si>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</si>
  <si>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</si>
  <si>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</si>
  <si>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</si>
  <si>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</si>
  <si>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</si>
  <si>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</si>
  <si>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</si>
  <si>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</si>
  <si>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</si>
  <si>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</si>
  <si>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</si>
  <si>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</si>
  <si>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</si>
  <si>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</si>
  <si>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</si>
  <si>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</si>
  <si>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</si>
  <si>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</si>
  <si>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</si>
  <si>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</si>
  <si>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</si>
  <si>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</si>
  <si>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</si>
  <si>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</si>
  <si>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</si>
  <si>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</si>
  <si>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</si>
  <si>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</si>
  <si>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</si>
  <si>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</si>
  <si>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</si>
  <si>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</si>
  <si>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</si>
  <si>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</si>
  <si>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</si>
  <si>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</si>
  <si>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</si>
  <si>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</si>
  <si>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</si>
  <si>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</si>
  <si>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</si>
  <si>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</si>
  <si>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</si>
  <si>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</si>
  <si>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</si>
  <si>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</si>
  <si>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</si>
  <si>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</si>
  <si>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</si>
  <si>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</si>
  <si>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</si>
  <si>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</si>
  <si>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</si>
  <si>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</si>
  <si>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</si>
  <si>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</si>
  <si>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</si>
  <si>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</si>
  <si>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</si>
  <si>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</si>
  <si>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</si>
  <si>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</si>
  <si>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</si>
  <si>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</si>
  <si>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</si>
  <si>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</si>
  <si>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</si>
  <si>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</si>
  <si>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</si>
  <si>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</si>
  <si>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</si>
  <si>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</si>
  <si>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</si>
  <si>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</si>
  <si>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</si>
  <si>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</si>
  <si>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</si>
  <si>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</si>
  <si>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</si>
  <si>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</si>
  <si>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</si>
  <si>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</si>
  <si>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</si>
  <si>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</si>
  <si>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</si>
  <si>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</si>
  <si>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</si>
  <si>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</si>
  <si>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</si>
  <si>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</si>
  <si>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</si>
  <si>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</si>
  <si>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</si>
  <si>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</si>
  <si>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</si>
  <si>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</si>
  <si>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</si>
  <si>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</si>
  <si>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</si>
  <si>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</si>
  <si>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</si>
  <si>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</si>
  <si>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</si>
  <si>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</si>
  <si>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</si>
  <si>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</si>
  <si>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</si>
  <si>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</si>
  <si>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</si>
  <si>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</si>
  <si>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</si>
  <si>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</si>
  <si>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</si>
  <si>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</si>
  <si>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</si>
  <si>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</si>
  <si>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</si>
  <si>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</si>
  <si>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</si>
  <si>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</si>
  <si>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</si>
  <si>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</si>
  <si>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</si>
  <si>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</si>
  <si>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</si>
  <si>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</si>
  <si>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</si>
  <si>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</si>
  <si>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</si>
  <si>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</si>
  <si>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</si>
  <si>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</si>
  <si>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</si>
  <si>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</si>
  <si>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</si>
  <si>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</si>
  <si>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</si>
  <si>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</si>
  <si>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</si>
  <si>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</si>
  <si>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</si>
  <si>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</si>
  <si>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</si>
  <si>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</si>
  <si>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</si>
  <si>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</si>
  <si>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</si>
  <si>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</si>
  <si>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</si>
  <si>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</si>
  <si>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</si>
  <si>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</si>
  <si>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</si>
  <si>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</si>
  <si>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</si>
  <si>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</si>
  <si>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</si>
  <si>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</si>
  <si>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</si>
  <si>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</si>
  <si>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</si>
  <si>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</si>
  <si>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</si>
  <si>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</si>
  <si>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</si>
  <si>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</si>
  <si>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</si>
  <si>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</si>
  <si>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</si>
  <si>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</si>
  <si>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</si>
  <si>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</si>
  <si>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</si>
  <si>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</si>
  <si>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</si>
  <si>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</si>
  <si>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</si>
  <si>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</si>
  <si>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</si>
  <si>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</si>
  <si>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</si>
  <si>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</si>
  <si>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</si>
  <si>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</si>
  <si>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</si>
  <si>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</si>
  <si>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</si>
  <si>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</si>
  <si>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</si>
  <si>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</si>
  <si>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</si>
  <si>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</si>
  <si>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</si>
  <si>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</si>
  <si>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</si>
  <si>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</si>
  <si>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</si>
  <si>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</si>
  <si>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</si>
  <si>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</si>
  <si>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</si>
  <si>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</si>
  <si>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</si>
  <si>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</si>
  <si>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</si>
  <si>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</si>
  <si>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</si>
  <si>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</si>
  <si>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</si>
  <si>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</si>
  <si>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</si>
  <si>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</si>
  <si>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</si>
  <si>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</si>
  <si>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</si>
  <si>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</si>
  <si>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</si>
  <si>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</si>
  <si>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</si>
  <si>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</si>
  <si>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</si>
  <si>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</si>
  <si>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</si>
  <si>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</si>
  <si>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</si>
  <si>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</si>
  <si>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</si>
  <si>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</si>
  <si>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</si>
  <si>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</si>
  <si>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</si>
  <si>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</si>
  <si>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</si>
  <si>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</si>
  <si>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</si>
  <si>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</si>
  <si>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</si>
  <si>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</si>
  <si>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</si>
  <si>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</si>
  <si>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</si>
  <si>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</si>
  <si>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</si>
  <si>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</si>
  <si>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</si>
  <si>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</si>
  <si>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</si>
  <si>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</si>
  <si>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</si>
  <si>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</si>
  <si>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</si>
  <si>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</si>
  <si>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</si>
  <si>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</si>
  <si>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</si>
  <si>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</si>
  <si>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</si>
  <si>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</si>
  <si>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</si>
  <si>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</si>
  <si>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</si>
  <si>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</si>
  <si>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</si>
  <si>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</si>
  <si>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</si>
  <si>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</si>
  <si>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</si>
  <si>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</si>
  <si>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</si>
  <si>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</si>
  <si>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</si>
  <si>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</si>
  <si>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</si>
  <si>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</si>
  <si>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</si>
  <si>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</si>
  <si>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</si>
  <si>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</si>
  <si>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</si>
  <si>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</si>
  <si>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</si>
  <si>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</si>
  <si>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</si>
  <si>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</si>
  <si>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</si>
  <si>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</si>
  <si>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</si>
  <si>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</si>
  <si>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</si>
  <si>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</si>
  <si>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</si>
  <si>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</si>
  <si>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</si>
  <si>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</si>
  <si>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</si>
  <si>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</si>
  <si>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</si>
  <si>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</si>
  <si>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</si>
  <si>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</si>
  <si>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</si>
  <si>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</si>
  <si>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</si>
  <si>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</si>
  <si>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</si>
  <si>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</si>
  <si>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</si>
  <si>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</si>
  <si>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</si>
  <si>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</si>
  <si>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</si>
  <si>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</si>
  <si>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</si>
  <si>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</si>
  <si>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</si>
  <si>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</si>
  <si>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</si>
  <si>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</si>
  <si>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</si>
  <si>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</si>
  <si>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</si>
  <si>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</si>
  <si>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</si>
  <si>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</si>
  <si>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</si>
  <si>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</si>
  <si>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</si>
  <si>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</si>
  <si>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</si>
  <si>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</si>
  <si>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</si>
  <si>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</si>
  <si>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</si>
  <si>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</si>
  <si>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</si>
  <si>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</si>
  <si>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</si>
  <si>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</si>
  <si>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</si>
  <si>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</si>
  <si>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</si>
  <si>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</si>
  <si>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</si>
  <si>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</si>
  <si>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</si>
  <si>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</si>
  <si>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</si>
  <si>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</si>
  <si>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</si>
  <si>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</si>
  <si>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</si>
  <si>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</si>
  <si>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</si>
  <si>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</si>
  <si>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</si>
  <si>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</si>
  <si>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</si>
  <si>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</si>
  <si>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</si>
  <si>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</si>
  <si>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</si>
  <si>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</si>
  <si>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</si>
  <si>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</si>
  <si>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</si>
  <si>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</si>
  <si>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</si>
  <si>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</si>
  <si>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</si>
  <si>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</si>
  <si>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</si>
  <si>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</si>
  <si>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</si>
  <si>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</si>
  <si>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</si>
  <si>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</si>
  <si>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</si>
  <si>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</si>
  <si>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</si>
  <si>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</si>
  <si>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</si>
  <si>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</si>
  <si>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</si>
  <si>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</si>
  <si>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</si>
  <si>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</si>
  <si>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</si>
  <si>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</si>
  <si>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</si>
  <si>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</si>
  <si>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</si>
  <si>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</si>
  <si>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</si>
  <si>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</si>
  <si>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</si>
  <si>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</si>
  <si>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</si>
  <si>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</si>
  <si>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</si>
  <si>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</si>
  <si>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</si>
  <si>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</si>
  <si>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</si>
  <si>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</si>
  <si>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</si>
  <si>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</si>
  <si>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</si>
  <si>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</si>
  <si>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</si>
  <si>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</si>
  <si>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</si>
  <si>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</si>
  <si>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</si>
  <si>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</si>
  <si>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</si>
  <si>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</si>
  <si>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</si>
  <si>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</si>
  <si>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</si>
  <si>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</si>
  <si>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</si>
  <si>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</si>
  <si>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</si>
  <si>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</si>
  <si>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</si>
  <si>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</si>
  <si>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</si>
  <si>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</si>
  <si>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</si>
  <si>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</si>
  <si>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</si>
  <si>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</si>
  <si>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</si>
  <si>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</si>
  <si>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</si>
  <si>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</si>
  <si>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</si>
  <si>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</si>
  <si>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</si>
  <si>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</si>
  <si>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</si>
  <si>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</si>
  <si>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</si>
  <si>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</si>
  <si>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</si>
  <si>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</si>
  <si>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</si>
  <si>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</si>
  <si>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</si>
  <si>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</si>
  <si>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</si>
  <si>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</si>
  <si>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</si>
  <si>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</si>
  <si>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</si>
  <si>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</si>
  <si>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</si>
  <si>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</si>
  <si>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</si>
  <si>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</si>
  <si>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</si>
  <si>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</si>
  <si>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</si>
  <si>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</si>
  <si>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</si>
  <si>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</si>
  <si>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</si>
  <si>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</si>
  <si>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</si>
  <si>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</si>
  <si>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</si>
  <si>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</si>
  <si>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</si>
  <si>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</si>
  <si>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</si>
  <si>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</si>
  <si>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</si>
  <si>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</si>
  <si>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</si>
  <si>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</si>
  <si>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</si>
  <si>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</si>
  <si>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</si>
  <si>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</si>
  <si>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</si>
  <si>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</si>
  <si>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</si>
  <si>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</si>
  <si>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</si>
  <si>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</si>
  <si>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</si>
  <si>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</si>
  <si>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</si>
  <si>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</si>
  <si>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</si>
  <si>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</si>
  <si>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</si>
  <si>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</si>
  <si>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</si>
  <si>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</si>
  <si>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</si>
  <si>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</si>
  <si>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</si>
  <si>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</si>
  <si>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</si>
  <si>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</si>
  <si>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</si>
  <si>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</si>
  <si>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</si>
  <si>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</si>
  <si>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</si>
  <si>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</si>
  <si>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</si>
  <si>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</si>
  <si>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</si>
  <si>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</si>
  <si>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</si>
  <si>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</si>
  <si>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</si>
  <si>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</si>
  <si>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</si>
  <si>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</si>
  <si>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</si>
  <si>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</si>
  <si>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</si>
  <si>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</si>
  <si>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</si>
  <si>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</si>
  <si>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</si>
  <si>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</si>
  <si>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</si>
  <si>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</si>
  <si>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</si>
  <si>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</si>
  <si>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</si>
  <si>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</si>
  <si>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</si>
  <si>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</si>
  <si>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</si>
  <si>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</si>
  <si>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</si>
  <si>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</si>
  <si>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</si>
  <si>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</si>
  <si>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</si>
  <si>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</si>
  <si>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</si>
  <si>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</si>
  <si>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</si>
  <si>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</si>
  <si>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</si>
  <si>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</si>
  <si>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</si>
  <si>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</si>
  <si>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</si>
  <si>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</si>
  <si>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</si>
  <si>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</si>
  <si>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</si>
  <si>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</si>
  <si>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</si>
  <si>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</si>
  <si>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</si>
  <si>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</si>
  <si>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</si>
  <si>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</si>
  <si>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</si>
  <si>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</si>
  <si>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</si>
  <si>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</si>
  <si>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</si>
  <si>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</si>
  <si>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</si>
  <si>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</si>
  <si>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</si>
  <si>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</si>
  <si>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</si>
  <si>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</si>
  <si>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</si>
  <si>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</si>
  <si>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</si>
  <si>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</si>
  <si>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</si>
  <si>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</si>
  <si>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</si>
  <si>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</si>
  <si>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</si>
  <si>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</si>
  <si>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</si>
  <si>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</si>
  <si>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</si>
  <si>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</si>
  <si>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</si>
  <si>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</si>
  <si>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</si>
  <si>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</si>
  <si>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</si>
  <si>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</si>
  <si>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</si>
  <si>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</si>
  <si>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</si>
  <si>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</si>
  <si>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</si>
  <si>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</si>
  <si>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</si>
  <si>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</si>
  <si>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</si>
  <si>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</si>
  <si>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</si>
  <si>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</si>
  <si>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</si>
  <si>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</si>
  <si>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</si>
  <si>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</si>
  <si>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</si>
  <si>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</si>
  <si>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</si>
  <si>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</si>
  <si>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</si>
  <si>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</si>
  <si>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</si>
  <si>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</si>
  <si>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</si>
  <si>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</si>
  <si>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</si>
  <si>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</si>
  <si>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</si>
  <si>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</si>
  <si>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</si>
  <si>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</si>
  <si>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</si>
  <si>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</si>
  <si>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</si>
  <si>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</si>
  <si>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</si>
  <si>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</si>
  <si>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</si>
  <si>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</si>
  <si>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</si>
  <si>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</si>
  <si>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</si>
  <si>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</si>
  <si>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</si>
  <si>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</si>
  <si>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</si>
  <si>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</si>
  <si>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</si>
  <si>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</si>
  <si>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</si>
  <si>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</si>
  <si>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</si>
  <si>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</si>
  <si>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</si>
  <si>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</si>
  <si>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</si>
  <si>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</si>
  <si>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</si>
  <si>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</si>
  <si>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</si>
  <si>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</si>
  <si>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</si>
  <si>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</si>
  <si>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</si>
  <si>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</si>
  <si>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</si>
  <si>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</si>
  <si>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</si>
  <si>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</si>
  <si>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</si>
  <si>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</si>
  <si>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</si>
  <si>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</si>
  <si>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</si>
  <si>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</si>
  <si>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</si>
  <si>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</si>
  <si>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</si>
  <si>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</si>
  <si>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</si>
  <si>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</si>
  <si>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</si>
  <si>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</si>
  <si>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</si>
  <si>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</si>
  <si>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</si>
  <si>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</si>
  <si>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</si>
  <si>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</si>
  <si>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</si>
  <si>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</si>
  <si>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</si>
  <si>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</si>
  <si>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</si>
  <si>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</si>
  <si>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</si>
  <si>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</si>
  <si>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</si>
  <si>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</si>
  <si>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</si>
  <si>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</si>
  <si>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</si>
  <si>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</si>
  <si>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</si>
  <si>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</si>
  <si>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</si>
  <si>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</si>
  <si>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</si>
  <si>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</si>
  <si>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</si>
  <si>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</si>
  <si>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</si>
  <si>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</si>
  <si>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</si>
  <si>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</si>
  <si>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</si>
  <si>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</si>
  <si>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</si>
  <si>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</si>
  <si>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</si>
  <si>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</si>
  <si>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</si>
  <si>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</si>
  <si>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</si>
  <si>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</si>
  <si>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</si>
  <si>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</si>
  <si>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</si>
  <si>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</si>
  <si>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</si>
  <si>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</si>
  <si>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</si>
  <si>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</si>
  <si>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</si>
  <si>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</si>
  <si>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</si>
  <si>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</si>
  <si>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</si>
  <si>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</si>
  <si>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</si>
  <si>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</si>
  <si>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</si>
  <si>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</si>
  <si>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</si>
  <si>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</si>
  <si>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</si>
  <si>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</si>
  <si>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</si>
  <si>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</si>
  <si>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</si>
  <si>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</si>
  <si>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</si>
  <si>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</si>
  <si>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</si>
  <si>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</si>
  <si>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</si>
  <si>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</si>
  <si>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</si>
  <si>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</si>
  <si>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</si>
  <si>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</si>
  <si>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</si>
  <si>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</si>
  <si>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</si>
  <si>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</si>
  <si>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</si>
  <si>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</si>
  <si>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</si>
  <si>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</si>
  <si>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</si>
  <si>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</si>
  <si>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</si>
  <si>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</si>
  <si>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</si>
  <si>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</si>
  <si>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</si>
  <si>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</si>
  <si>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</si>
  <si>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</si>
  <si>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</si>
  <si>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</si>
  <si>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</si>
  <si>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</si>
  <si>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</si>
  <si>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</si>
  <si>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</si>
  <si>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</si>
  <si>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</si>
  <si>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</si>
  <si>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</si>
  <si>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</si>
  <si>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</si>
  <si>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</si>
  <si>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</si>
  <si>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</si>
  <si>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</si>
  <si>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</si>
  <si>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</si>
  <si>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</si>
  <si>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</si>
  <si>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</si>
  <si>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</si>
  <si>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</si>
  <si>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</si>
  <si>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</si>
  <si>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</si>
  <si>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</si>
  <si>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</si>
  <si>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</si>
  <si>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</si>
  <si>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</si>
  <si>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</si>
  <si>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</si>
  <si>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</si>
  <si>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</si>
  <si>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</si>
  <si>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</si>
  <si>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</si>
  <si>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</si>
  <si>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</si>
  <si>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</si>
  <si>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</si>
  <si>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</si>
  <si>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</si>
  <si>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</si>
  <si>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</si>
  <si>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</si>
  <si>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</si>
  <si>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</si>
  <si>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</si>
  <si>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</si>
  <si>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</si>
  <si>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</si>
  <si>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</si>
  <si>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</si>
  <si>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</si>
  <si>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</si>
  <si>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</si>
  <si>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</si>
  <si>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</si>
  <si>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</si>
  <si>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</si>
  <si>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</si>
  <si>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</si>
  <si>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</si>
  <si>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</si>
  <si>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</si>
  <si>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</si>
  <si>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</si>
  <si>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</si>
  <si>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</si>
  <si>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</si>
  <si>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</si>
  <si>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</si>
  <si>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</si>
  <si>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</si>
  <si>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</si>
  <si>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</si>
  <si>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</si>
  <si>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</si>
  <si>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</si>
  <si>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</si>
  <si>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</si>
  <si>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</si>
  <si>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</si>
  <si>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</si>
  <si>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</si>
  <si>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</si>
  <si>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</si>
  <si>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</si>
  <si>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</si>
  <si>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</si>
  <si>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</si>
  <si>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</si>
  <si>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</si>
  <si>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</si>
  <si>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</si>
  <si>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</si>
  <si>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</si>
  <si>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</si>
  <si>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</si>
  <si>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</si>
  <si>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</si>
  <si>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</si>
  <si>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</si>
  <si>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</si>
  <si>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</si>
  <si>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</si>
  <si>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</si>
  <si>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</si>
  <si>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</si>
  <si>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</si>
  <si>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</si>
  <si>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</si>
  <si>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</si>
  <si>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</si>
  <si>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</si>
  <si>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</si>
  <si>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</si>
  <si>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</si>
  <si>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</si>
  <si>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</si>
  <si>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</si>
  <si>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</si>
  <si>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</si>
  <si>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</si>
  <si>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</si>
  <si>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</si>
  <si>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</si>
  <si>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</si>
  <si>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</si>
  <si>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</si>
  <si>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</si>
  <si>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</si>
  <si>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</si>
  <si>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</si>
  <si>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</si>
  <si>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</si>
  <si>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</si>
  <si>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</si>
  <si>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</si>
  <si>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</si>
  <si>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</si>
  <si>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</si>
  <si>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</si>
  <si>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</si>
  <si>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</si>
  <si>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</si>
  <si>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</si>
  <si>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</si>
  <si>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</si>
  <si>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</si>
  <si>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</si>
  <si>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</si>
  <si>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</si>
  <si>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</si>
  <si>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</si>
  <si>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</si>
  <si>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</si>
  <si>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</si>
  <si>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</si>
  <si>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</si>
  <si>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</si>
  <si>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</si>
  <si>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</si>
  <si>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</si>
  <si>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</si>
  <si>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</si>
  <si>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</si>
  <si>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</si>
  <si>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</si>
  <si>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</si>
  <si>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</si>
  <si>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</si>
  <si>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</si>
  <si>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</si>
  <si>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</si>
  <si>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</si>
  <si>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</si>
  <si>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</si>
  <si>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</si>
  <si>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</si>
  <si>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</si>
  <si>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</si>
  <si>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</si>
  <si>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</si>
  <si>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</si>
  <si>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</si>
  <si>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</si>
  <si>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</si>
  <si>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</si>
  <si>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</si>
  <si>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</si>
  <si>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</si>
  <si>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</si>
  <si>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</si>
  <si>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</si>
  <si>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</si>
  <si>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</si>
  <si>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</si>
  <si>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</si>
  <si>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</si>
  <si>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</si>
  <si>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</si>
  <si>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</si>
  <si>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</si>
  <si>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</si>
  <si>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</si>
  <si>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</si>
  <si>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</si>
  <si>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</si>
  <si>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</si>
  <si>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</si>
  <si>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</si>
  <si>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</si>
  <si>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</si>
  <si>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</si>
  <si>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</si>
  <si>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</si>
  <si>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</si>
  <si>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</si>
  <si>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</si>
  <si>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</si>
  <si>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</si>
  <si>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</si>
  <si>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</si>
  <si>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</si>
  <si>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</si>
  <si>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</si>
  <si>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</si>
  <si>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</si>
  <si>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</si>
  <si>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</si>
  <si>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</si>
  <si>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</si>
  <si>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</si>
  <si>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</si>
  <si>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</si>
  <si>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</si>
  <si>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</si>
  <si>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</si>
  <si>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</si>
  <si>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</si>
  <si>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</si>
  <si>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</si>
  <si>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</si>
  <si>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</si>
  <si>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</si>
  <si>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</si>
  <si>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</si>
  <si>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</si>
  <si>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</si>
  <si>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</si>
  <si>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</si>
  <si>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</si>
  <si>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</si>
  <si>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</si>
  <si>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</si>
  <si>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</si>
  <si>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</si>
  <si>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</si>
  <si>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</si>
  <si>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</si>
  <si>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</si>
  <si>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</si>
  <si>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</si>
  <si>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</si>
  <si>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</si>
  <si>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</si>
  <si>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</si>
  <si>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</si>
  <si>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</si>
  <si>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</si>
  <si>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</si>
  <si>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</si>
  <si>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</si>
  <si>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</si>
  <si>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</si>
  <si>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</si>
  <si>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</si>
  <si>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</si>
  <si>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</si>
  <si>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</si>
  <si>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</si>
  <si>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</si>
  <si>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</si>
  <si>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</si>
  <si>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</si>
  <si>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</si>
  <si>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</si>
  <si>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</si>
  <si>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</si>
  <si>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</si>
  <si>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</si>
  <si>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</si>
  <si>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</si>
  <si>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</si>
  <si>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</si>
  <si>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</si>
  <si>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</si>
  <si>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</si>
  <si>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</si>
  <si>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</si>
  <si>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</si>
  <si>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</si>
  <si>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</si>
  <si>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</si>
  <si>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</si>
  <si>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</si>
  <si>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</si>
  <si>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</si>
  <si>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</si>
  <si>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</si>
  <si>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</si>
  <si>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</si>
  <si>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</si>
  <si>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</si>
  <si>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</si>
  <si>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</si>
  <si>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</si>
  <si>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</si>
  <si>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</si>
  <si>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</si>
  <si>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</si>
  <si>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</si>
  <si>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</si>
  <si>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</si>
  <si>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</si>
  <si>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</si>
  <si>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</si>
  <si>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</si>
  <si>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</si>
  <si>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</si>
  <si>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</si>
  <si>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</si>
  <si>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</si>
  <si>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</si>
  <si>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</si>
  <si>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</si>
  <si>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</si>
  <si>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</si>
  <si>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</si>
  <si>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</si>
  <si>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</si>
  <si>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</si>
  <si>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</si>
  <si>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</si>
  <si>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</si>
  <si>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</si>
  <si>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</si>
  <si>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</si>
  <si>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</si>
  <si>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</si>
  <si>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</si>
  <si>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</si>
  <si>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</si>
  <si>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</si>
  <si>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</si>
  <si>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</si>
  <si>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</si>
  <si>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</si>
  <si>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</si>
  <si>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</si>
  <si>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</si>
  <si>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</si>
  <si>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</si>
  <si>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</si>
  <si>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</si>
  <si>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</si>
  <si>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</si>
  <si>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</si>
  <si>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</si>
  <si>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</si>
  <si>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</si>
  <si>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</si>
  <si>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</si>
  <si>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</si>
  <si>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</si>
  <si>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</si>
  <si>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</si>
  <si>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</si>
  <si>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</si>
  <si>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</si>
  <si>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</si>
  <si>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</si>
  <si>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</si>
  <si>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</si>
  <si>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</si>
  <si>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</si>
  <si>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</si>
  <si>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</si>
  <si>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</si>
  <si>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</si>
  <si>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</si>
  <si>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</si>
  <si>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</si>
  <si>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</si>
  <si>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</si>
  <si>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</si>
  <si>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</si>
  <si>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</si>
  <si>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</si>
  <si>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</si>
  <si>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</si>
  <si>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</si>
  <si>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</si>
  <si>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</si>
  <si>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</si>
  <si>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</si>
  <si>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</si>
  <si>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</si>
  <si>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</si>
  <si>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</si>
  <si>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</si>
  <si>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</si>
  <si>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</si>
  <si>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</si>
  <si>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</si>
  <si>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</si>
  <si>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</si>
  <si>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</si>
  <si>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</si>
  <si>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</si>
  <si>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</si>
  <si>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</si>
  <si>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</si>
  <si>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</si>
  <si>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</si>
  <si>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</si>
  <si>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</si>
  <si>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</si>
  <si>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</si>
  <si>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</si>
  <si>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</si>
  <si>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</si>
  <si>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</si>
  <si>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</si>
  <si>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</si>
  <si>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</si>
  <si>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</si>
  <si>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</si>
  <si>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</si>
  <si>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</si>
  <si>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</si>
  <si>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</si>
  <si>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</si>
  <si>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</si>
  <si>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</si>
  <si>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</si>
  <si>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</si>
  <si>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</si>
  <si>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</si>
  <si>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</si>
  <si>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</si>
  <si>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</si>
  <si>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</si>
  <si>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</si>
  <si>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</si>
  <si>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</si>
  <si>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</si>
  <si>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</si>
  <si>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</si>
  <si>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</si>
  <si>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</si>
  <si>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</si>
  <si>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</si>
  <si>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</si>
  <si>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</si>
  <si>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</si>
  <si>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</si>
  <si>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</si>
  <si>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</si>
  <si>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</si>
  <si>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</si>
  <si>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</si>
  <si>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</si>
  <si>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</si>
  <si>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</si>
  <si>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</si>
  <si>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</si>
  <si>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</si>
  <si>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</si>
  <si>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</si>
  <si>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</si>
  <si>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</si>
  <si>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</si>
  <si>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</si>
  <si>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</si>
  <si>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</si>
  <si>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</si>
  <si>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</si>
  <si>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</si>
  <si>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</si>
  <si>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</si>
  <si>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</si>
  <si>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</si>
  <si>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</si>
  <si>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</si>
  <si>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</si>
  <si>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</si>
  <si>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</si>
  <si>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</si>
  <si>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</si>
  <si>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</si>
  <si>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</si>
  <si>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</si>
  <si>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</si>
  <si>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</si>
  <si>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</si>
  <si>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</si>
  <si>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</si>
  <si>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</si>
  <si>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</si>
  <si>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</si>
  <si>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</si>
  <si>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</si>
  <si>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</si>
  <si>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</si>
  <si>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</si>
  <si>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</si>
  <si>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</si>
  <si>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</si>
  <si>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</si>
  <si>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</si>
  <si>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</si>
  <si>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</si>
  <si>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</si>
  <si>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</si>
  <si>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</si>
  <si>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</si>
  <si>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</si>
  <si>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</si>
  <si>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</si>
  <si>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</si>
  <si>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</si>
  <si>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</si>
  <si>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</si>
  <si>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</si>
  <si>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</si>
  <si>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</si>
  <si>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</si>
  <si>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</si>
  <si>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</si>
  <si>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</si>
  <si>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</si>
  <si>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</si>
  <si>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</si>
  <si>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</si>
  <si>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</si>
  <si>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</si>
  <si>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</si>
  <si>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</si>
  <si>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</si>
  <si>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</si>
  <si>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</si>
  <si>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</si>
  <si>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</si>
  <si>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</si>
  <si>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</si>
  <si>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</si>
  <si>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</si>
  <si>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</si>
  <si>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</si>
  <si>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</si>
  <si>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</si>
  <si>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</si>
  <si>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</si>
  <si>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</si>
  <si>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</si>
  <si>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</si>
  <si>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</si>
  <si>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</si>
  <si>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</si>
  <si>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</si>
  <si>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</si>
  <si>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</si>
  <si>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</si>
  <si>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</si>
  <si>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</si>
  <si>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</si>
  <si>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</si>
  <si>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</si>
  <si>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</si>
  <si>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</si>
  <si>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</si>
  <si>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</si>
  <si>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</si>
  <si>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</si>
  <si>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</si>
  <si>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</si>
  <si>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</si>
  <si>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</si>
  <si>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</si>
  <si>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</si>
  <si>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</si>
  <si>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</si>
  <si>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</si>
  <si>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</si>
  <si>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</si>
  <si>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</si>
  <si>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</si>
  <si>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</si>
  <si>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</si>
  <si>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</si>
  <si>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</si>
  <si>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</si>
  <si>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</si>
  <si>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</si>
  <si>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</si>
  <si>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</si>
  <si>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</si>
  <si>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</si>
  <si>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</si>
  <si>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</si>
  <si>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</si>
  <si>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</si>
  <si>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</si>
  <si>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</si>
  <si>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</si>
  <si>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</si>
  <si>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</si>
  <si>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</si>
  <si>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</si>
  <si>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</si>
  <si>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</si>
  <si>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</si>
  <si>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</si>
  <si>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</si>
  <si>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</si>
  <si>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</si>
  <si>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</si>
  <si>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</si>
  <si>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</si>
  <si>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</si>
  <si>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</si>
  <si>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</si>
  <si>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</si>
  <si>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</si>
  <si>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</si>
  <si>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</si>
  <si>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</si>
  <si>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</si>
  <si>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</si>
  <si>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</si>
  <si>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</si>
  <si>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</si>
  <si>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</si>
  <si>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</si>
  <si>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</si>
  <si>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</si>
  <si>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</si>
  <si>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</si>
  <si>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</si>
  <si>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</si>
  <si>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</si>
  <si>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</si>
  <si>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</si>
  <si>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</si>
  <si>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</si>
  <si>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</si>
  <si>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</si>
  <si>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</si>
  <si>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</si>
  <si>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</si>
  <si>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</si>
  <si>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</si>
  <si>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</si>
  <si>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</si>
  <si>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</si>
  <si>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</si>
  <si>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</si>
  <si>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</si>
  <si>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</si>
  <si>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</si>
  <si>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</si>
  <si>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</si>
  <si>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</si>
  <si>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</si>
  <si>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</si>
  <si>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</si>
  <si>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</si>
  <si>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</si>
  <si>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</si>
  <si>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</si>
  <si>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</si>
  <si>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</si>
  <si>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</si>
  <si>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</si>
  <si>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</si>
  <si>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</si>
  <si>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</si>
  <si>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</si>
  <si>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</si>
  <si>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</si>
  <si>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</si>
  <si>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</si>
  <si>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</si>
  <si>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</si>
  <si>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</si>
  <si>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</si>
  <si>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</si>
  <si>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</si>
  <si>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</si>
  <si>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</si>
  <si>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</si>
  <si>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</si>
  <si>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</si>
  <si>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</si>
  <si>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</si>
  <si>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</si>
  <si>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</si>
  <si>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</si>
  <si>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</si>
  <si>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</si>
  <si>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</si>
  <si>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</si>
  <si>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</si>
  <si>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</si>
  <si>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</si>
  <si>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</si>
  <si>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</si>
  <si>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</si>
  <si>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</si>
  <si>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</si>
  <si>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</si>
  <si>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</si>
  <si>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</si>
  <si>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</si>
  <si>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</si>
  <si>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</si>
  <si>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</si>
  <si>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</si>
  <si>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</si>
  <si>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</si>
  <si>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</si>
  <si>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</si>
  <si>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</si>
  <si>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</si>
  <si>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</si>
  <si>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</si>
  <si>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</si>
  <si>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</si>
  <si>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</si>
  <si>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</si>
  <si>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</si>
  <si>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</si>
  <si>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</si>
  <si>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</si>
  <si>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</si>
  <si>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</si>
  <si>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</si>
  <si>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</si>
  <si>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</si>
  <si>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</si>
  <si>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</si>
  <si>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</si>
  <si>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</si>
  <si>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</si>
  <si>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</si>
  <si>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</si>
  <si>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</si>
  <si>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</si>
  <si>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</si>
  <si>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</si>
  <si>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</si>
  <si>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</si>
  <si>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</si>
  <si>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</si>
  <si>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</si>
  <si>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</si>
  <si>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</si>
  <si>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</si>
  <si>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</si>
  <si>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</si>
  <si>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</si>
  <si>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</si>
  <si>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</si>
  <si>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</si>
  <si>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</si>
  <si>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</si>
  <si>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</si>
  <si>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</si>
  <si>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</si>
  <si>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</si>
  <si>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</si>
  <si>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</si>
  <si>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</si>
  <si>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</si>
  <si>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</si>
  <si>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</si>
  <si>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</si>
  <si>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</si>
  <si>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</si>
  <si>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</si>
  <si>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</si>
  <si>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</si>
  <si>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</si>
  <si>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</si>
  <si>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</si>
  <si>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</si>
  <si>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</si>
  <si>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</si>
  <si>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</si>
  <si>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</si>
  <si>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</si>
  <si>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</si>
  <si>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</si>
  <si>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</si>
  <si>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</si>
  <si>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</si>
  <si>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</si>
  <si>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</si>
  <si>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</si>
  <si>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</si>
  <si>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</si>
  <si>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</si>
  <si>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</si>
  <si>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</si>
  <si>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</si>
  <si>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</si>
  <si>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</si>
  <si>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</si>
  <si>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</si>
  <si>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</si>
  <si>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</si>
  <si>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</si>
  <si>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</si>
  <si>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</si>
  <si>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</si>
  <si>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</si>
  <si>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</si>
  <si>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</si>
  <si>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</si>
  <si>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</si>
  <si>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</si>
  <si>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</si>
  <si>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</si>
  <si>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</si>
  <si>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</si>
  <si>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</si>
  <si>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</si>
  <si>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</si>
  <si>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</si>
  <si>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</si>
  <si>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</si>
  <si>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</si>
  <si>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</si>
  <si>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</si>
  <si>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</si>
  <si>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</si>
  <si>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</si>
  <si>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</si>
  <si>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</si>
  <si>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</si>
  <si>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</si>
  <si>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</si>
  <si>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</si>
  <si>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</si>
  <si>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</si>
  <si>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</si>
  <si>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</si>
  <si>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</si>
  <si>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</si>
  <si>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</si>
  <si>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</si>
  <si>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</si>
  <si>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</si>
  <si>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</si>
  <si>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</si>
  <si>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</si>
  <si>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</si>
  <si>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</si>
  <si>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</si>
  <si>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</si>
  <si>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</si>
  <si>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</si>
  <si>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</si>
  <si>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</si>
  <si>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</si>
  <si>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</si>
  <si>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</si>
  <si>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</si>
  <si>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</si>
  <si>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</si>
  <si>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</si>
  <si>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</si>
  <si>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</si>
  <si>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</si>
  <si>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</si>
  <si>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</si>
  <si>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</si>
  <si>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</si>
  <si>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</si>
  <si>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</si>
  <si>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</si>
  <si>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</si>
  <si>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</si>
  <si>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</si>
  <si>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</si>
  <si>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</si>
  <si>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</si>
  <si>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</si>
  <si>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</si>
  <si>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</si>
  <si>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</si>
  <si>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</si>
  <si>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</si>
  <si>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</si>
  <si>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</si>
  <si>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</si>
  <si>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</si>
  <si>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</si>
  <si>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</si>
  <si>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</si>
  <si>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</si>
  <si>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</si>
  <si>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</si>
  <si>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</si>
  <si>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</si>
  <si>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</si>
  <si>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</si>
  <si>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</si>
  <si>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</si>
  <si>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</si>
  <si>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</si>
  <si>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</si>
  <si>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</si>
  <si>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</si>
  <si>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</si>
  <si>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</si>
  <si>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</si>
  <si>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</si>
  <si>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</si>
  <si>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</si>
  <si>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</si>
  <si>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</si>
  <si>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</si>
  <si>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</si>
  <si>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</si>
  <si>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</si>
  <si>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</si>
  <si>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</si>
  <si>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</si>
  <si>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</si>
  <si>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</si>
  <si>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</si>
  <si>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</si>
  <si>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</si>
  <si>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</si>
  <si>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</si>
  <si>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</si>
  <si>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</si>
  <si>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</si>
  <si>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</si>
  <si>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</si>
  <si>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</si>
  <si>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</si>
  <si>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</si>
  <si>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</si>
  <si>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</si>
  <si>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</si>
  <si>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</si>
  <si>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</si>
  <si>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</si>
  <si>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</si>
  <si>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</si>
  <si>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</si>
  <si>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</si>
  <si>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</si>
  <si>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</si>
  <si>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</si>
  <si>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</si>
  <si>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</si>
  <si>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</si>
  <si>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</si>
  <si>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</si>
  <si>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</si>
  <si>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</si>
  <si>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</si>
  <si>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</si>
  <si>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</si>
  <si>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</si>
  <si>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</si>
  <si>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</si>
  <si>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</si>
  <si>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</si>
  <si>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</si>
  <si>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</si>
  <si>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</si>
  <si>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</si>
  <si>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</si>
  <si>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</si>
  <si>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</si>
  <si>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</si>
  <si>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</si>
  <si>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</si>
  <si>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</si>
  <si>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</si>
  <si>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</si>
  <si>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</si>
  <si>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</si>
  <si>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</si>
  <si>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</si>
  <si>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</si>
  <si>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</si>
  <si>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</si>
  <si>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</si>
  <si>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</si>
  <si>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</si>
  <si>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</si>
  <si>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</si>
  <si>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</si>
  <si>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</si>
  <si>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</si>
  <si>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</si>
  <si>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</si>
  <si>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</si>
  <si>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</si>
  <si>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</si>
  <si>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</si>
  <si>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</si>
  <si>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</si>
  <si>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</si>
  <si>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</si>
  <si>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</si>
  <si>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</si>
  <si>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</si>
  <si>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</si>
  <si>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</si>
  <si>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</si>
  <si>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</si>
  <si>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</si>
  <si>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</si>
  <si>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</si>
  <si>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</si>
  <si>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</si>
  <si>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</si>
  <si>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</si>
  <si>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</si>
  <si>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</si>
  <si>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</si>
  <si>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</si>
  <si>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</si>
  <si>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</si>
  <si>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</si>
  <si>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</si>
  <si>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</si>
  <si>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</si>
  <si>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</si>
  <si>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</si>
  <si>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</si>
  <si>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</si>
  <si>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</si>
  <si>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</si>
  <si>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</si>
  <si>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</si>
  <si>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</si>
  <si>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</si>
  <si>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</si>
  <si>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</si>
  <si>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</si>
  <si>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</si>
  <si>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</si>
  <si>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</si>
  <si>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</si>
  <si>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</si>
  <si>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</si>
  <si>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</si>
  <si>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</si>
  <si>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</si>
  <si>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</si>
  <si>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</si>
  <si>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</si>
  <si>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</si>
  <si>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</si>
  <si>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</si>
  <si>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</si>
  <si>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</si>
  <si>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</si>
  <si>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</si>
  <si>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</si>
  <si>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</si>
  <si>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</si>
  <si>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</si>
  <si>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</si>
  <si>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</si>
  <si>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</si>
  <si>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</si>
  <si>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</si>
  <si>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</si>
  <si>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</si>
  <si>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</si>
  <si>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</si>
  <si>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</si>
  <si>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</si>
  <si>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</si>
  <si>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</si>
  <si>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</si>
  <si>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</si>
  <si>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</si>
  <si>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</si>
  <si>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</si>
  <si>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</si>
  <si>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</si>
  <si>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</si>
  <si>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</si>
  <si>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</si>
  <si>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</si>
  <si>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</si>
  <si>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</si>
  <si>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</si>
  <si>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</si>
  <si>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</si>
  <si>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</si>
  <si>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</si>
  <si>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</si>
  <si>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</si>
  <si>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</si>
  <si>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</si>
  <si>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</si>
  <si>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</si>
  <si>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</si>
  <si>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</si>
  <si>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</si>
  <si>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</si>
  <si>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</si>
  <si>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</si>
  <si>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</si>
  <si>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</si>
  <si>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</si>
  <si>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</si>
  <si>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</si>
  <si>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</si>
  <si>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</si>
  <si>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</si>
  <si>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</si>
  <si>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</si>
  <si>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</si>
  <si>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</si>
  <si>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</si>
  <si>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</si>
  <si>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</si>
  <si>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</si>
  <si>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</si>
  <si>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</si>
  <si>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</si>
  <si>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</si>
  <si>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</si>
  <si>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</si>
  <si>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</si>
  <si>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</si>
  <si>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</si>
  <si>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</si>
  <si>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</si>
  <si>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</si>
  <si>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</si>
  <si>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</si>
  <si>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</si>
  <si>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</si>
  <si>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</si>
  <si>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</si>
  <si>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</si>
  <si>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</si>
  <si>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</si>
  <si>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</si>
  <si>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</si>
  <si>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</si>
  <si>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</si>
  <si>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</si>
  <si>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</si>
  <si>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</si>
  <si>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</si>
  <si>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</si>
  <si>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</si>
  <si>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</si>
  <si>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</si>
  <si>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</si>
  <si>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</si>
  <si>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</si>
  <si>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</si>
  <si>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</si>
  <si>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</si>
  <si>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</si>
  <si>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</si>
  <si>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</si>
  <si>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</si>
  <si>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</si>
  <si>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</si>
  <si>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</si>
  <si>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</si>
  <si>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</si>
  <si>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</si>
  <si>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</si>
  <si>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</si>
  <si>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</si>
  <si>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</si>
  <si>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</si>
  <si>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</si>
  <si>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</si>
  <si>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</si>
  <si>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</si>
  <si>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</si>
  <si>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</si>
  <si>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</si>
  <si>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</si>
  <si>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</si>
  <si>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</si>
  <si>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</si>
  <si>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</si>
  <si>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</si>
  <si>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</si>
  <si>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</si>
  <si>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</si>
  <si>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</si>
  <si>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</si>
  <si>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</si>
  <si>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</si>
  <si>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</si>
  <si>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</si>
  <si>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</si>
  <si>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</si>
  <si>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</si>
  <si>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</si>
  <si>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</si>
  <si>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</si>
  <si>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</si>
  <si>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</si>
  <si>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</si>
  <si>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</si>
  <si>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</si>
  <si>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</si>
  <si>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</si>
  <si>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</si>
  <si>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</si>
  <si>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</si>
  <si>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</si>
  <si>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</si>
  <si>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</si>
  <si>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</si>
  <si>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</si>
  <si>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</si>
  <si>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</si>
  <si>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</si>
  <si>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</si>
  <si>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</si>
  <si>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</si>
  <si>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</si>
  <si>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</si>
  <si>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</si>
  <si>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</si>
  <si>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</si>
  <si>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</si>
  <si>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</si>
  <si>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</si>
  <si>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</si>
  <si>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</si>
  <si>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</si>
  <si>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</si>
  <si>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</si>
  <si>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</si>
  <si>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</si>
  <si>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</si>
  <si>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</si>
  <si>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</si>
  <si>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</si>
  <si>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</si>
  <si>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</si>
  <si>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</si>
  <si>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</si>
  <si>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</si>
  <si>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</si>
  <si>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</si>
  <si>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</si>
  <si>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</si>
  <si>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</si>
  <si>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</si>
  <si>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</si>
  <si>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</si>
  <si>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</si>
  <si>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</si>
  <si>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</si>
  <si>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</si>
  <si>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</si>
  <si>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</si>
  <si>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</si>
  <si>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</si>
  <si>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</si>
  <si>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</si>
  <si>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</si>
  <si>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</si>
  <si>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</si>
  <si>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</si>
  <si>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</si>
  <si>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</si>
  <si>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</si>
  <si>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</si>
  <si>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</si>
  <si>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</si>
  <si>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</si>
  <si>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</si>
  <si>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</si>
  <si>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</si>
  <si>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</si>
  <si>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</si>
  <si>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</si>
  <si>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</si>
  <si>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</si>
  <si>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</si>
  <si>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</si>
  <si>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</si>
  <si>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</si>
  <si>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</si>
  <si>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</si>
  <si>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</si>
  <si>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</si>
  <si>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</si>
  <si>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</si>
  <si>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</si>
  <si>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</si>
  <si>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</si>
  <si>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</si>
  <si>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</si>
  <si>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</si>
  <si>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</si>
  <si>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</si>
  <si>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</si>
  <si>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</si>
  <si>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</si>
  <si>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</si>
  <si>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</si>
  <si>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</si>
  <si>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</si>
  <si>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</si>
  <si>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</si>
  <si>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</si>
  <si>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</si>
  <si>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</si>
  <si>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</si>
  <si>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</si>
  <si>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</si>
  <si>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</si>
  <si>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</si>
  <si>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</si>
  <si>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</si>
  <si>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</si>
  <si>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</si>
  <si>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</si>
  <si>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</si>
  <si>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</si>
  <si>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</si>
  <si>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</si>
  <si>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</si>
  <si>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</si>
  <si>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</si>
  <si>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</si>
  <si>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</si>
  <si>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</si>
  <si>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</si>
  <si>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</si>
  <si>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</si>
  <si>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</si>
  <si>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</si>
  <si>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</si>
  <si>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</si>
  <si>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</si>
  <si>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</si>
  <si>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</si>
  <si>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</si>
  <si>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</si>
  <si>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</si>
  <si>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</si>
  <si>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</si>
  <si>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</si>
  <si>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</si>
  <si>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</si>
  <si>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</si>
  <si>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</si>
  <si>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</si>
  <si>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</si>
  <si>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</si>
  <si>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</si>
  <si>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</si>
  <si>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</si>
  <si>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</si>
  <si>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</si>
  <si>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</si>
  <si>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</si>
  <si>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</si>
  <si>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</si>
  <si>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</si>
  <si>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</si>
  <si>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</si>
  <si>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</si>
  <si>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</si>
  <si>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</si>
  <si>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</si>
  <si>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</si>
  <si>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</si>
  <si>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</si>
  <si>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</si>
  <si>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</si>
  <si>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</si>
  <si>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</si>
  <si>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</si>
  <si>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</si>
  <si>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</si>
  <si>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</si>
  <si>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</si>
  <si>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</si>
  <si>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</si>
  <si>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</si>
  <si>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</si>
  <si>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</si>
  <si>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</si>
  <si>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</si>
  <si>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</si>
  <si>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</si>
  <si>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</si>
  <si>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</si>
  <si>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</si>
  <si>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</si>
  <si>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</si>
  <si>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</si>
  <si>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</si>
  <si>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</si>
  <si>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</si>
  <si>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</si>
  <si>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</si>
  <si>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</si>
  <si>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</si>
  <si>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</si>
  <si>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</si>
  <si>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</si>
  <si>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</si>
  <si>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</si>
  <si>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</si>
  <si>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</si>
  <si>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</si>
  <si>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</si>
  <si>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</si>
  <si>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</si>
  <si>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</si>
  <si>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</si>
  <si>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</si>
  <si>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</si>
  <si>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</si>
  <si>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</si>
  <si>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</si>
  <si>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</si>
  <si>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</si>
  <si>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</si>
  <si>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</si>
  <si>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</si>
  <si>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</si>
  <si>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</si>
  <si>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</si>
  <si>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</si>
  <si>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</si>
  <si>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</si>
  <si>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</si>
  <si>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</si>
  <si>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</si>
  <si>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</si>
  <si>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</si>
  <si>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</si>
  <si>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</si>
  <si>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</si>
  <si>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</si>
  <si>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</si>
  <si>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</si>
  <si>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</si>
  <si>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</si>
  <si>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</si>
  <si>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</si>
  <si>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</si>
  <si>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</si>
  <si>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</si>
  <si>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</si>
  <si>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</si>
  <si>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</si>
  <si>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</si>
  <si>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</si>
  <si>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</si>
  <si>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</si>
  <si>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</si>
  <si>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</si>
  <si>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</si>
  <si>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</si>
  <si>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</si>
  <si>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</si>
  <si>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</si>
  <si>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</si>
  <si>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</si>
  <si>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</si>
  <si>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</si>
  <si>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</si>
  <si>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</si>
  <si>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</si>
  <si>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</si>
  <si>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</si>
  <si>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</si>
  <si>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</si>
  <si>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</si>
  <si>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</si>
  <si>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</si>
  <si>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</si>
  <si>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</si>
  <si>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</si>
  <si>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</si>
  <si>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</si>
  <si>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</si>
  <si>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</si>
  <si>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</si>
  <si>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</si>
  <si>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</si>
  <si>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</si>
  <si>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</si>
  <si>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</si>
  <si>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</si>
  <si>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</si>
  <si>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</si>
  <si>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</si>
  <si>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</si>
  <si>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</si>
  <si>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</si>
  <si>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</si>
  <si>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</si>
  <si>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</si>
  <si>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</si>
  <si>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</si>
  <si>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</si>
  <si>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</si>
  <si>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</si>
  <si>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</si>
  <si>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</si>
  <si>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</si>
  <si>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</si>
  <si>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</si>
  <si>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</si>
  <si>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</si>
  <si>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</si>
  <si>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</si>
  <si>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</si>
  <si>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</si>
  <si>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</si>
  <si>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</si>
  <si>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</si>
  <si>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</si>
  <si>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</si>
  <si>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</si>
  <si>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</si>
  <si>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</si>
  <si>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</si>
  <si>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</si>
  <si>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</si>
  <si>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</si>
  <si>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</si>
  <si>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</si>
  <si>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</si>
  <si>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</si>
  <si>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</si>
  <si>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</si>
  <si>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</si>
  <si>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</si>
  <si>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</si>
  <si>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</si>
  <si>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</si>
  <si>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</si>
  <si>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</si>
  <si>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</si>
  <si>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</si>
  <si>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</si>
  <si>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</si>
  <si>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</si>
  <si>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</si>
  <si>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</si>
  <si>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</si>
  <si>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</si>
  <si>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</si>
  <si>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</si>
  <si>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</si>
  <si>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</si>
  <si>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</si>
  <si>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</si>
  <si>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</si>
  <si>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</si>
  <si>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</si>
  <si>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</si>
  <si>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</si>
  <si>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</si>
  <si>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</si>
  <si>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</si>
  <si>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</si>
  <si>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</si>
  <si>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</si>
  <si>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</si>
  <si>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</si>
  <si>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</si>
  <si>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</si>
  <si>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</si>
  <si>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</si>
  <si>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</si>
  <si>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</si>
  <si>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</si>
  <si>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</si>
  <si>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</si>
  <si>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</si>
  <si>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</si>
  <si>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</si>
  <si>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</si>
  <si>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</si>
  <si>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</si>
  <si>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</si>
  <si>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</si>
  <si>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</si>
  <si>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</si>
  <si>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</si>
  <si>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</si>
  <si>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</si>
  <si>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</si>
  <si>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</si>
  <si>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</si>
  <si>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</si>
  <si>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</si>
  <si>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</si>
  <si>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</si>
  <si>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</si>
  <si>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</si>
  <si>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</si>
  <si>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</si>
  <si>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</si>
  <si>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</si>
  <si>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</si>
  <si>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</si>
  <si>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</si>
  <si>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</si>
  <si>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</si>
  <si>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</si>
  <si>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</si>
  <si>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</si>
  <si>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</si>
  <si>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</si>
  <si>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</si>
  <si>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</si>
  <si>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</si>
  <si>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</si>
  <si>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</si>
  <si>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</si>
  <si>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</si>
  <si>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</si>
  <si>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</si>
  <si>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</si>
  <si>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</si>
  <si>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</si>
  <si>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</si>
  <si>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</si>
  <si>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</si>
  <si>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</si>
  <si>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</si>
  <si>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</si>
  <si>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</si>
  <si>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</si>
  <si>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</si>
  <si>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</si>
  <si>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</si>
  <si>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</si>
  <si>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</si>
  <si>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</si>
  <si>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</si>
  <si>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</si>
  <si>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</si>
  <si>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</si>
  <si>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</si>
  <si>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</si>
  <si>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</si>
  <si>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</si>
  <si>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</si>
  <si>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</si>
  <si>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</si>
  <si>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</si>
  <si>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</si>
  <si>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</si>
  <si>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</si>
  <si>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</si>
  <si>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</si>
  <si>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</si>
  <si>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</si>
  <si>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</si>
  <si>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</si>
  <si>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</si>
  <si>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</si>
  <si>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</si>
  <si>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</si>
  <si>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</si>
  <si>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</si>
  <si>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</si>
  <si>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</si>
  <si>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</si>
  <si>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</si>
  <si>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</si>
  <si>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</si>
  <si>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</si>
  <si>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</si>
  <si>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</si>
  <si>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</si>
  <si>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</si>
  <si>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</si>
  <si>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</si>
  <si>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</si>
  <si>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</si>
  <si>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</si>
  <si>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</si>
  <si>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</si>
  <si>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</si>
  <si>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</si>
  <si>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</si>
  <si>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</si>
  <si>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</si>
  <si>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</si>
  <si>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</si>
  <si>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</si>
  <si>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</si>
  <si>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</si>
  <si>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</si>
  <si>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</si>
  <si>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</si>
  <si>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</si>
  <si>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</si>
  <si>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</si>
  <si>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</si>
  <si>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</si>
  <si>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</si>
  <si>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</si>
  <si>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</si>
  <si>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</si>
  <si>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</si>
  <si>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</si>
  <si>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</si>
  <si>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</si>
  <si>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</si>
  <si>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</si>
  <si>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</si>
  <si>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</si>
  <si>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</si>
  <si>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</si>
  <si>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</si>
  <si>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</si>
  <si>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</si>
  <si>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</si>
  <si>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</si>
  <si>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</si>
  <si>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</si>
  <si>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</si>
  <si>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</si>
  <si>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</si>
  <si>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</si>
  <si>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</si>
  <si>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</si>
  <si>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</si>
  <si>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</si>
  <si>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</si>
  <si>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</si>
  <si>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</si>
  <si>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</si>
  <si>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</si>
  <si>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</si>
  <si>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</si>
  <si>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</si>
  <si>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</si>
  <si>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</si>
  <si>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</si>
  <si>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</si>
  <si>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</si>
  <si>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</si>
  <si>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</si>
  <si>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</si>
  <si>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</si>
  <si>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</si>
  <si>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</si>
  <si>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</si>
  <si>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</si>
  <si>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</si>
  <si>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</si>
  <si>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</si>
  <si>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</si>
  <si>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</si>
  <si>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</si>
  <si>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</si>
  <si>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</si>
  <si>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</si>
  <si>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</si>
  <si>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</si>
  <si>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</si>
  <si>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</si>
  <si>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</si>
  <si>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</si>
  <si>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</si>
  <si>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</si>
  <si>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</si>
  <si>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</si>
  <si>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</si>
  <si>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</si>
  <si>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</si>
  <si>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</si>
  <si>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</si>
  <si>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</si>
  <si>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</si>
  <si>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</si>
  <si>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</si>
  <si>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</si>
  <si>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</si>
  <si>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</si>
  <si>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</si>
  <si>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</si>
  <si>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</si>
  <si>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</si>
  <si>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</si>
  <si>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</si>
  <si>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</si>
  <si>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</si>
  <si>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</si>
  <si>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</si>
  <si>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</si>
  <si>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</si>
  <si>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</si>
  <si>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</si>
  <si>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</si>
  <si>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</si>
  <si>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</si>
  <si>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</si>
  <si>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</si>
  <si>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</si>
  <si>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</si>
  <si>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</si>
  <si>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</si>
  <si>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</si>
  <si>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</si>
  <si>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</si>
  <si>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</si>
  <si>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</si>
  <si>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</si>
  <si>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</si>
  <si>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</si>
  <si>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</si>
  <si>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</si>
  <si>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</si>
  <si>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</si>
  <si>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</si>
  <si>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</si>
  <si>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</si>
  <si>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</si>
  <si>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</si>
  <si>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</si>
  <si>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</si>
  <si>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</si>
  <si>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</si>
  <si>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</si>
  <si>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</si>
  <si>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</si>
  <si>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</si>
  <si>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</si>
  <si>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</si>
  <si>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</si>
  <si>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</si>
  <si>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</si>
  <si>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</si>
  <si>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</si>
  <si>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</si>
  <si>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</si>
  <si>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</si>
  <si>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</si>
  <si>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</si>
  <si>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</si>
  <si>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</si>
  <si>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</si>
  <si>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</si>
  <si>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</si>
  <si>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</si>
  <si>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</si>
  <si>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</si>
  <si>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</si>
  <si>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</si>
  <si>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</si>
  <si>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</si>
  <si>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</si>
  <si>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</si>
  <si>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</si>
  <si>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</si>
  <si>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</si>
  <si>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</si>
  <si>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</si>
  <si>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</si>
  <si>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</si>
  <si>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</si>
  <si>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</si>
  <si>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</si>
  <si>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</si>
  <si>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</si>
  <si>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</si>
  <si>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</si>
  <si>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</si>
  <si>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</si>
  <si>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</si>
  <si>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</si>
  <si>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</si>
  <si>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</si>
  <si>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</si>
  <si>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</si>
  <si>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</si>
  <si>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</si>
  <si>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</si>
  <si>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</si>
  <si>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</si>
  <si>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</si>
  <si>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</si>
  <si>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</si>
  <si>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</si>
  <si>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</si>
  <si>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</si>
  <si>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</si>
  <si>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</si>
  <si>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</si>
  <si>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</si>
  <si>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</si>
  <si>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</si>
  <si>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</si>
  <si>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</si>
  <si>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</si>
  <si>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</si>
  <si>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</si>
  <si>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</si>
  <si>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</si>
  <si>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</si>
  <si>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</si>
  <si>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</si>
  <si>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</si>
  <si>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</si>
  <si>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</si>
  <si>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</si>
  <si>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</si>
  <si>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</si>
  <si>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</si>
  <si>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</si>
  <si>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</si>
  <si>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</si>
  <si>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</si>
  <si>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</si>
  <si>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</si>
  <si>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</si>
  <si>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</si>
  <si>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</si>
  <si>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</si>
  <si>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</si>
  <si>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</si>
  <si>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</si>
  <si>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</si>
  <si>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</si>
  <si>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</si>
  <si>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</si>
  <si>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</si>
  <si>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</si>
  <si>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</si>
  <si>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</si>
  <si>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</si>
  <si>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</si>
  <si>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</si>
  <si>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</si>
  <si>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</si>
  <si>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</si>
  <si>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</si>
  <si>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</si>
  <si>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</si>
  <si>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</si>
  <si>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</si>
  <si>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</si>
  <si>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</si>
  <si>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</si>
  <si>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</si>
  <si>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</si>
  <si>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</si>
  <si>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</si>
  <si>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</si>
  <si>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</si>
  <si>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</si>
  <si>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</si>
  <si>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</si>
  <si>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</si>
  <si>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</si>
  <si>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</si>
  <si>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</si>
  <si>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</si>
  <si>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</si>
  <si>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</si>
  <si>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</si>
  <si>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</si>
  <si>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</si>
  <si>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</si>
  <si>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</si>
  <si>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</si>
  <si>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</si>
  <si>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</si>
  <si>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</si>
  <si>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</si>
  <si>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</si>
  <si>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</si>
  <si>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</si>
  <si>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</si>
  <si>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</si>
  <si>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</si>
  <si>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</si>
  <si>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</si>
  <si>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</si>
  <si>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</si>
  <si>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</si>
  <si>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</si>
  <si>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</si>
  <si>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</si>
  <si>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</si>
  <si>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</si>
  <si>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</si>
  <si>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</si>
  <si>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</si>
  <si>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</si>
  <si>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</si>
  <si>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</si>
  <si>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</si>
  <si>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</si>
  <si>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</si>
  <si>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</si>
  <si>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</si>
  <si>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</si>
  <si>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</si>
  <si>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</si>
  <si>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</si>
  <si>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</si>
  <si>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</si>
  <si>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</si>
  <si>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</si>
  <si>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</si>
  <si>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</si>
  <si>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</si>
  <si>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</si>
  <si>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</si>
  <si>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</si>
  <si>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</si>
  <si>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</si>
  <si>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</si>
  <si>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</si>
  <si>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</si>
  <si>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</si>
  <si>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</si>
  <si>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</si>
  <si>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</si>
  <si>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</si>
  <si>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</si>
  <si>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</si>
  <si>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</si>
  <si>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</si>
  <si>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</si>
  <si>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</si>
  <si>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</si>
  <si>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</si>
  <si>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</si>
  <si>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</si>
  <si>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</si>
  <si>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</si>
  <si>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</si>
  <si>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</si>
  <si>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</si>
  <si>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</si>
  <si>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</si>
  <si>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</si>
  <si>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</si>
  <si>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</si>
  <si>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</si>
  <si>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</si>
  <si>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</si>
  <si>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</si>
  <si>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</si>
  <si>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</si>
  <si>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</si>
  <si>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</si>
  <si>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</si>
  <si>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</si>
  <si>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</si>
  <si>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</si>
  <si>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</si>
  <si>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</si>
  <si>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</si>
  <si>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</si>
  <si>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</si>
  <si>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</si>
  <si>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</si>
  <si>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</si>
  <si>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</si>
  <si>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</si>
  <si>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</si>
  <si>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</si>
  <si>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</si>
  <si>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</si>
  <si>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</si>
  <si>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</si>
  <si>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</si>
  <si>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</si>
  <si>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</si>
  <si>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</si>
  <si>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</si>
  <si>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</si>
  <si>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</si>
  <si>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</si>
  <si>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</si>
  <si>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</si>
  <si>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</si>
  <si>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</si>
  <si>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</si>
  <si>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</si>
  <si>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</si>
  <si>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</si>
  <si>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</si>
  <si>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</si>
  <si>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</si>
  <si>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</si>
  <si>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</si>
  <si>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</si>
  <si>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</si>
  <si>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</si>
  <si>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</si>
  <si>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</si>
  <si>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</si>
  <si>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</si>
  <si>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</si>
  <si>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</si>
  <si>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</si>
  <si>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</si>
  <si>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</si>
  <si>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</si>
  <si>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</si>
  <si>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</si>
  <si>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</si>
  <si>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</si>
  <si>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</si>
  <si>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</si>
  <si>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</si>
  <si>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</si>
  <si>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</si>
  <si>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</si>
  <si>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</si>
  <si>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</si>
  <si>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</si>
  <si>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</si>
  <si>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</si>
  <si>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</si>
  <si>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</si>
  <si>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</si>
  <si>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</si>
  <si>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</si>
  <si>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</si>
  <si>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</si>
  <si>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</si>
  <si>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</si>
  <si>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</si>
  <si>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</si>
  <si>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</si>
  <si>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</si>
  <si>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</si>
  <si>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</si>
  <si>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</si>
  <si>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</si>
  <si>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</si>
  <si>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</si>
  <si>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</si>
  <si>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</si>
  <si>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</si>
  <si>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</si>
  <si>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</si>
  <si>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</si>
  <si>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</si>
  <si>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</si>
  <si>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</si>
  <si>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</si>
  <si>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</si>
  <si>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</si>
  <si>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</si>
  <si>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</si>
  <si>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</si>
  <si>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</si>
  <si>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</si>
  <si>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</si>
  <si>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</si>
  <si>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</si>
  <si>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</si>
  <si>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</si>
  <si>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</si>
  <si>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</si>
  <si>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</si>
  <si>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</si>
  <si>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</si>
  <si>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</si>
  <si>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</si>
  <si>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</si>
  <si>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</si>
  <si>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</si>
  <si>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</si>
  <si>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</si>
  <si>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</si>
  <si>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</si>
  <si>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</si>
  <si>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</si>
  <si>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</si>
  <si>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</si>
  <si>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</si>
  <si>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</si>
  <si>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</si>
  <si>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</si>
  <si>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</si>
  <si>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</si>
  <si>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</si>
  <si>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</si>
  <si>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</si>
  <si>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</si>
  <si>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</si>
  <si>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</si>
  <si>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</si>
  <si>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</si>
  <si>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</si>
  <si>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</si>
  <si>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</si>
  <si>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</si>
  <si>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</si>
  <si>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</si>
  <si>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</si>
  <si>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</si>
  <si>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</si>
  <si>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</si>
  <si>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</si>
  <si>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</si>
  <si>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</si>
  <si>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</si>
  <si>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</si>
  <si>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</si>
  <si>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</si>
  <si>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</si>
  <si>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</si>
  <si>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</si>
  <si>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</si>
  <si>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</si>
  <si>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</si>
  <si>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</si>
  <si>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</si>
  <si>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</si>
  <si>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</si>
  <si>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</si>
  <si>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</si>
  <si>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</si>
  <si>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</si>
  <si>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</si>
  <si>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</si>
  <si>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</si>
  <si>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</si>
  <si>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</si>
  <si>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</si>
  <si>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</si>
  <si>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</si>
  <si>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</si>
  <si>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</si>
  <si>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</si>
  <si>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</si>
  <si>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</si>
  <si>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</si>
  <si>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</si>
  <si>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</si>
  <si>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</si>
  <si>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</si>
  <si>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</si>
  <si>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</si>
  <si>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</si>
  <si>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</si>
  <si>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</si>
  <si>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</si>
  <si>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</si>
  <si>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</si>
  <si>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</si>
  <si>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</si>
  <si>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</si>
  <si>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</si>
  <si>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</si>
  <si>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</si>
  <si>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</si>
  <si>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</si>
  <si>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</si>
  <si>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</si>
  <si>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</si>
  <si>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</si>
  <si>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</si>
  <si>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</si>
  <si>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</si>
  <si>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</si>
  <si>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</si>
  <si>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</si>
  <si>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</si>
  <si>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</si>
  <si>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</si>
  <si>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</si>
  <si>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</si>
  <si>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</si>
  <si>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</si>
  <si>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</si>
  <si>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</si>
  <si>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</si>
  <si>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</si>
  <si>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</si>
  <si>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</si>
  <si>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</si>
  <si>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</si>
  <si>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</si>
  <si>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</si>
  <si>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</si>
  <si>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</si>
  <si>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</si>
  <si>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</si>
  <si>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</si>
  <si>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</si>
  <si>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</si>
  <si>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</si>
  <si>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</si>
  <si>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</si>
  <si>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</si>
  <si>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</si>
  <si>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</si>
  <si>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</si>
  <si>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</si>
  <si>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</si>
  <si>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</si>
  <si>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</si>
  <si>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</si>
  <si>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</si>
  <si>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</si>
  <si>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</si>
  <si>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</si>
  <si>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</si>
  <si>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</si>
  <si>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</si>
  <si>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</si>
  <si>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</si>
  <si>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</si>
  <si>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</si>
  <si>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</si>
  <si>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</si>
  <si>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</si>
  <si>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</si>
  <si>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</si>
  <si>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</si>
  <si>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</si>
  <si>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</si>
  <si>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</si>
  <si>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</si>
  <si>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</si>
  <si>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</si>
  <si>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</si>
  <si>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</si>
  <si>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</si>
  <si>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</si>
  <si>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</si>
  <si>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</si>
  <si>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</si>
  <si>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</si>
  <si>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</si>
  <si>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</si>
  <si>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</si>
  <si>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</si>
  <si>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</si>
  <si>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</si>
  <si>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</si>
  <si>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</si>
  <si>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</si>
  <si>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</si>
  <si>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</si>
  <si>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</si>
  <si>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</si>
  <si>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</si>
  <si>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</si>
  <si>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</si>
  <si>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</si>
  <si>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</si>
  <si>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</si>
  <si>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</si>
  <si>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</si>
  <si>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</si>
  <si>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</si>
  <si>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</si>
  <si>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</si>
  <si>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</si>
  <si>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</si>
  <si>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</si>
  <si>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</si>
  <si>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</si>
  <si>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</si>
  <si>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</si>
  <si>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</si>
  <si>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</si>
  <si>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</si>
  <si>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</si>
  <si>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</si>
  <si>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</si>
  <si>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</si>
  <si>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</si>
  <si>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</si>
  <si>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</si>
  <si>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</si>
  <si>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</si>
  <si>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</si>
  <si>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</si>
  <si>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</si>
  <si>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</si>
  <si>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</si>
  <si>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</si>
  <si>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</si>
  <si>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</si>
  <si>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</si>
  <si>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</si>
  <si>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</si>
  <si>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</si>
  <si>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</si>
  <si>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</si>
  <si>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</si>
  <si>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</si>
  <si>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</si>
  <si>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</si>
  <si>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</si>
  <si>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</si>
  <si>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</si>
  <si>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</si>
  <si>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</si>
  <si>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</si>
  <si>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</si>
  <si>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</si>
  <si>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</si>
  <si>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</si>
  <si>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</si>
  <si>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</si>
  <si>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</si>
  <si>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</si>
  <si>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</si>
  <si>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</si>
  <si>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</si>
  <si>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</si>
  <si>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</si>
  <si>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</si>
  <si>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</si>
  <si>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</si>
  <si>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</si>
  <si>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</si>
  <si>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</si>
  <si>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</si>
  <si>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</si>
  <si>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</si>
  <si>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</si>
  <si>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</si>
  <si>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</si>
  <si>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</si>
  <si>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</si>
  <si>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</si>
  <si>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</si>
  <si>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</si>
  <si>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</si>
  <si>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</si>
  <si>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</si>
  <si>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</si>
  <si>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</si>
  <si>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</si>
  <si>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</si>
  <si>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</si>
  <si>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</si>
  <si>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</si>
  <si>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</si>
  <si>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</si>
  <si>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</si>
  <si>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</si>
  <si>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</si>
  <si>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</si>
  <si>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</si>
  <si>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</si>
  <si>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</si>
  <si>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</si>
  <si>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</si>
  <si>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</si>
  <si>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</si>
  <si>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</si>
  <si>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</si>
  <si>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</si>
  <si>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</si>
  <si>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</si>
  <si>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</si>
  <si>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</si>
  <si>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</si>
  <si>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</si>
  <si>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</si>
  <si>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</si>
  <si>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</si>
  <si>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</si>
  <si>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</si>
  <si>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</si>
  <si>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</si>
  <si>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</si>
  <si>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</si>
  <si>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</si>
  <si>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</si>
  <si>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</si>
  <si>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</si>
  <si>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</si>
  <si>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</si>
  <si>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</si>
  <si>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</si>
  <si>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</si>
  <si>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</si>
  <si>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</si>
  <si>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</si>
  <si>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</si>
  <si>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</si>
  <si>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</si>
  <si>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</si>
  <si>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</si>
  <si>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</si>
  <si>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</si>
  <si>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</si>
  <si>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</si>
  <si>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</si>
  <si>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</si>
  <si>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</si>
  <si>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</si>
  <si>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</si>
  <si>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</si>
  <si>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</si>
  <si>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</si>
  <si>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</si>
  <si>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</si>
  <si>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</si>
  <si>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</si>
  <si>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</si>
  <si>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</si>
  <si>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</si>
  <si>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</si>
  <si>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</si>
  <si>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</si>
  <si>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</si>
  <si>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</si>
  <si>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</si>
  <si>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</si>
  <si>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</si>
  <si>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</si>
  <si>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</si>
  <si>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</si>
  <si>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</si>
  <si>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</si>
  <si>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</si>
  <si>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</si>
  <si>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</si>
  <si>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</si>
  <si>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</si>
  <si>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</si>
  <si>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</si>
  <si>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</si>
  <si>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</si>
  <si>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</si>
  <si>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</si>
  <si>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</si>
  <si>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</si>
  <si>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</si>
  <si>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</si>
  <si>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</si>
  <si>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</si>
  <si>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</si>
  <si>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</si>
  <si>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</si>
  <si>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</si>
  <si>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</si>
  <si>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</si>
  <si>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</si>
  <si>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</si>
  <si>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</si>
  <si>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</si>
  <si>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</si>
  <si>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</si>
  <si>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</si>
  <si>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</si>
  <si>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</si>
  <si>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</si>
  <si>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</si>
  <si>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</si>
  <si>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</si>
  <si>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</si>
  <si>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</si>
  <si>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</si>
  <si>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</si>
  <si>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</si>
  <si>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</si>
  <si>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</si>
  <si>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</si>
  <si>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</si>
  <si>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</si>
  <si>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</si>
  <si>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</si>
  <si>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</si>
  <si>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</si>
  <si>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</si>
  <si>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</si>
  <si>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</si>
  <si>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</si>
  <si>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</si>
  <si>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</si>
  <si>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</si>
  <si>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</si>
  <si>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</si>
  <si>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</si>
  <si>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</si>
  <si>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</si>
  <si>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</si>
  <si>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</si>
  <si>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</si>
  <si>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</si>
  <si>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</si>
  <si>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</si>
  <si>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</si>
  <si>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</si>
  <si>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</si>
  <si>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</si>
  <si>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</si>
  <si>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</si>
  <si>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</si>
  <si>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</si>
  <si>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</si>
  <si>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</si>
  <si>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</si>
  <si>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</si>
  <si>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</si>
  <si>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</si>
  <si>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</si>
  <si>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</si>
  <si>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</si>
  <si>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</si>
  <si>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</si>
  <si>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</si>
  <si>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</si>
  <si>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</si>
  <si>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</si>
  <si>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</si>
  <si>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</si>
  <si>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</si>
  <si>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</si>
  <si>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</si>
  <si>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</si>
  <si>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</si>
  <si>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</si>
  <si>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</si>
  <si>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</si>
  <si>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</si>
  <si>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</si>
  <si>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</si>
  <si>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</si>
  <si>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</si>
  <si>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</si>
  <si>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</si>
  <si>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</si>
  <si>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</si>
  <si>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</si>
  <si>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</si>
  <si>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</si>
  <si>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</si>
  <si>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</si>
  <si>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</si>
  <si>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</si>
  <si>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</si>
  <si>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</si>
  <si>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</si>
  <si>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</si>
  <si>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</si>
  <si>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</si>
  <si>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</si>
  <si>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</si>
  <si>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</si>
  <si>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</si>
  <si>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</si>
  <si>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</si>
  <si>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</si>
  <si>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</si>
  <si>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</si>
  <si>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</si>
  <si>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</si>
  <si>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</si>
  <si>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</si>
  <si>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</si>
  <si>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</si>
  <si>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</si>
  <si>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</si>
  <si>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</si>
  <si>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</si>
  <si>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</si>
  <si>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</si>
  <si>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</si>
  <si>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</si>
  <si>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</si>
  <si>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</si>
  <si>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</si>
  <si>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</si>
  <si>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</si>
  <si>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</si>
  <si>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</si>
  <si>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</si>
  <si>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</si>
  <si>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</si>
  <si>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</si>
  <si>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</si>
  <si>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</si>
  <si>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</si>
  <si>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</si>
  <si>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</si>
  <si>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</si>
  <si>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</si>
  <si>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</si>
  <si>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</si>
  <si>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</si>
  <si>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</si>
  <si>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</si>
  <si>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</si>
  <si>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</si>
  <si>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</si>
  <si>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</si>
  <si>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</si>
  <si>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</si>
  <si>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</si>
  <si>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</si>
  <si>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</si>
  <si>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</si>
  <si>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</si>
  <si>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</si>
  <si>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</si>
  <si>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</si>
  <si>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</si>
  <si>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</si>
  <si>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</si>
  <si>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</si>
  <si>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</si>
  <si>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</si>
  <si>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</si>
  <si>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</si>
  <si>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</si>
  <si>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</si>
  <si>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</si>
  <si>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</si>
  <si>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</si>
  <si>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</si>
  <si>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</si>
  <si>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</si>
  <si>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</si>
  <si>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</si>
  <si>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</si>
  <si>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</si>
  <si>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</si>
  <si>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</si>
  <si>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</si>
  <si>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</si>
  <si>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</si>
  <si>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</si>
  <si>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</si>
  <si>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</si>
  <si>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</si>
  <si>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</si>
  <si>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</si>
  <si>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</si>
  <si>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</si>
  <si>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</si>
  <si>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</si>
  <si>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</si>
  <si>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</si>
  <si>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</si>
  <si>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</si>
  <si>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</si>
  <si>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</si>
  <si>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</si>
  <si>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</si>
  <si>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</si>
  <si>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</si>
  <si>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</si>
  <si>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</si>
  <si>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</si>
  <si>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</si>
  <si>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</si>
  <si>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</si>
  <si>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</si>
  <si>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</si>
  <si>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</si>
  <si>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</si>
  <si>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</si>
  <si>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</si>
  <si>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</si>
  <si>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</si>
  <si>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</si>
  <si>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</si>
  <si>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</si>
  <si>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</si>
  <si>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</si>
  <si>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</si>
  <si>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</si>
  <si>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</si>
  <si>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</si>
  <si>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</si>
  <si>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</si>
  <si>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</si>
  <si>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</si>
  <si>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</si>
  <si>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</si>
  <si>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</si>
  <si>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</si>
  <si>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</si>
  <si>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</si>
  <si>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</si>
  <si>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</si>
  <si>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</si>
  <si>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</si>
  <si>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</si>
  <si>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</si>
  <si>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</si>
  <si>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</si>
  <si>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</si>
  <si>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</si>
  <si>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</si>
  <si>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</si>
  <si>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</si>
  <si>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</si>
  <si>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</si>
  <si>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</si>
  <si>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</si>
  <si>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</si>
  <si>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</si>
  <si>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</si>
  <si>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</si>
  <si>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</si>
  <si>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</si>
  <si>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</si>
  <si>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</si>
  <si>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</si>
  <si>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</si>
  <si>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</si>
  <si>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</si>
  <si>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</si>
  <si>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</si>
  <si>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</si>
  <si>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</si>
  <si>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</si>
  <si>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</si>
  <si>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</si>
  <si>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</si>
  <si>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</si>
  <si>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</si>
  <si>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</si>
  <si>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</si>
  <si>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</si>
  <si>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</si>
  <si>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</si>
  <si>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</si>
  <si>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</si>
  <si>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</si>
  <si>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</si>
  <si>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</si>
  <si>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</si>
  <si>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</si>
  <si>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</si>
  <si>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</si>
  <si>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</si>
  <si>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</si>
  <si>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</si>
  <si>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</si>
  <si>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</si>
  <si>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</si>
  <si>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</si>
  <si>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</si>
  <si>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</si>
  <si>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</si>
  <si>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</si>
  <si>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</si>
  <si>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</si>
  <si>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</si>
  <si>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</si>
  <si>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</si>
  <si>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</si>
  <si>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</si>
  <si>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</si>
  <si>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</si>
  <si>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</si>
  <si>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</si>
  <si>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</si>
  <si>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</si>
  <si>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</si>
  <si>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</si>
  <si>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</si>
  <si>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</si>
  <si>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</si>
  <si>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</si>
  <si>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</si>
  <si>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</si>
  <si>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</si>
  <si>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</si>
  <si>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</si>
  <si>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</si>
  <si>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</si>
  <si>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</si>
  <si>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</si>
  <si>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</si>
  <si>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</si>
  <si>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</si>
  <si>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</si>
  <si>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</si>
  <si>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</si>
  <si>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</si>
  <si>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</si>
  <si>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</si>
  <si>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</si>
  <si>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</si>
  <si>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</si>
  <si>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</si>
  <si>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</si>
  <si>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</si>
  <si>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</si>
  <si>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</si>
  <si>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</si>
  <si>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</si>
  <si>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</si>
  <si>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</si>
  <si>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</si>
  <si>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</si>
  <si>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</si>
  <si>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</si>
  <si>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</si>
  <si>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</si>
  <si>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</si>
  <si>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</si>
  <si>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</si>
  <si>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</si>
  <si>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</si>
  <si>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</si>
  <si>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</si>
  <si>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</si>
  <si>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</si>
  <si>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</si>
  <si>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</si>
  <si>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</si>
  <si>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</si>
  <si>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</si>
  <si>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</si>
  <si>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</si>
  <si>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</si>
  <si>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</si>
  <si>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</si>
  <si>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</si>
  <si>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</si>
  <si>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</si>
  <si>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</si>
  <si>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</si>
  <si>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</si>
  <si>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</si>
  <si>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</si>
  <si>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</si>
  <si>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</si>
  <si>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</si>
  <si>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</si>
  <si>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</si>
  <si>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</si>
  <si>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</si>
  <si>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</si>
  <si>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</si>
  <si>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</si>
  <si>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</si>
  <si>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</si>
  <si>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</si>
  <si>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</si>
  <si>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</si>
  <si>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</si>
  <si>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</si>
  <si>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</si>
  <si>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</si>
  <si>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</si>
  <si>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</si>
  <si>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</si>
  <si>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</si>
  <si>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</si>
  <si>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</si>
  <si>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</si>
  <si>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</si>
  <si>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</si>
  <si>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</si>
  <si>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</si>
  <si>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</si>
  <si>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</si>
  <si>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</si>
  <si>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</si>
  <si>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</si>
  <si>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</si>
  <si>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</si>
  <si>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</si>
  <si>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</si>
  <si>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</si>
  <si>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</si>
  <si>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</si>
  <si>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</si>
  <si>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</si>
  <si>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</si>
  <si>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</si>
  <si>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</si>
  <si>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</si>
  <si>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</si>
  <si>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</si>
  <si>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</si>
  <si>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</si>
  <si>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</si>
  <si>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</si>
  <si>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</si>
  <si>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</si>
  <si>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</si>
  <si>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</si>
  <si>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</si>
  <si>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</si>
  <si>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</si>
  <si>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</si>
  <si>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</si>
  <si>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</si>
  <si>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</si>
  <si>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</si>
  <si>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</si>
  <si>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</si>
  <si>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</si>
  <si>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</si>
  <si>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</si>
  <si>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</si>
  <si>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</si>
  <si>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</si>
  <si>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</si>
  <si>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</si>
  <si>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</si>
  <si>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</si>
  <si>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</si>
  <si>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</si>
  <si>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</si>
  <si>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</si>
  <si>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</si>
  <si>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</si>
  <si>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</si>
  <si>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</si>
  <si>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</si>
  <si>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</si>
  <si>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</si>
  <si>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</si>
  <si>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</si>
  <si>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</si>
  <si>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</si>
  <si>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</si>
  <si>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</si>
  <si>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</si>
  <si>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</si>
  <si>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</si>
  <si>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</si>
  <si>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</si>
  <si>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</si>
  <si>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</si>
  <si>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</si>
  <si>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</si>
  <si>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</si>
  <si>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</si>
  <si>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</si>
  <si>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</si>
  <si>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</si>
  <si>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</si>
  <si>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</si>
  <si>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</si>
  <si>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</si>
  <si>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</si>
  <si>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</si>
  <si>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</si>
  <si>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</si>
  <si>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</si>
  <si>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</si>
  <si>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</si>
  <si>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</si>
  <si>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</si>
  <si>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</si>
  <si>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</si>
  <si>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</si>
  <si>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</si>
  <si>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</si>
  <si>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</si>
  <si>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</si>
  <si>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</si>
  <si>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</si>
  <si>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</si>
  <si>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</si>
  <si>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</si>
  <si>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</si>
  <si>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</si>
  <si>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</si>
  <si>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</si>
  <si>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</si>
  <si>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</si>
  <si>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</si>
  <si>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</si>
  <si>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</si>
  <si>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</si>
  <si>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</si>
  <si>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</si>
  <si>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</si>
  <si>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</si>
  <si>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</si>
  <si>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</si>
  <si>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</si>
  <si>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</si>
  <si>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</si>
  <si>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</si>
  <si>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</si>
  <si>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</si>
  <si>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</si>
  <si>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</si>
  <si>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</si>
  <si>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</si>
  <si>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</si>
  <si>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</si>
  <si>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</si>
  <si>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</si>
  <si>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</si>
  <si>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</si>
  <si>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</si>
  <si>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</si>
  <si>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</si>
  <si>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</si>
  <si>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</si>
  <si>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</si>
  <si>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</si>
  <si>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</si>
  <si>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</si>
  <si>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</si>
  <si>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</si>
  <si>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</si>
  <si>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</si>
  <si>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</si>
  <si>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</si>
  <si>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</si>
  <si>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</si>
  <si>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</si>
  <si>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</si>
  <si>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</si>
  <si>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</si>
  <si>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</si>
  <si>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</si>
  <si>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</si>
  <si>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</si>
  <si>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</si>
  <si>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</si>
  <si>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</si>
  <si>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</si>
  <si>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</si>
  <si>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</si>
  <si>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</si>
  <si>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</si>
  <si>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</si>
  <si>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</si>
  <si>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</si>
  <si>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</si>
  <si>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</si>
  <si>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</si>
  <si>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</si>
  <si>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</si>
  <si>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</si>
  <si>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</si>
  <si>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</si>
  <si>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</si>
  <si>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</si>
  <si>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</si>
  <si>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</si>
  <si>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</si>
  <si>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</si>
  <si>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</si>
  <si>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</si>
  <si>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</si>
  <si>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</si>
  <si>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</si>
  <si>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</si>
  <si>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</si>
  <si>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</si>
  <si>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</si>
  <si>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</si>
  <si>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</si>
  <si>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</si>
  <si>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</si>
  <si>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</si>
  <si>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</si>
  <si>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</si>
  <si>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</si>
  <si>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</si>
  <si>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</si>
  <si>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</si>
  <si>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</si>
  <si>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</si>
  <si>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</si>
  <si>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</si>
  <si>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</si>
  <si>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</si>
  <si>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</si>
  <si>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</si>
  <si>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</si>
  <si>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</si>
  <si>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</si>
  <si>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</si>
  <si>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</si>
  <si>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</si>
  <si>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</si>
  <si>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</si>
  <si>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</si>
  <si>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</si>
  <si>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</si>
  <si>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</si>
  <si>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</si>
  <si>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</si>
  <si>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</si>
  <si>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</si>
  <si>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</si>
  <si>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</si>
  <si>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</si>
  <si>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</si>
  <si>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</si>
  <si>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</si>
  <si>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</si>
  <si>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</si>
  <si>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</si>
  <si>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</si>
  <si>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</si>
  <si>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</si>
  <si>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</si>
  <si>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</si>
  <si>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</si>
  <si>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</si>
  <si>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</si>
  <si>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</si>
  <si>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</si>
  <si>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</si>
  <si>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</si>
  <si>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</si>
  <si>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</si>
  <si>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</si>
  <si>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</si>
  <si>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</si>
  <si>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</si>
  <si>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</si>
  <si>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</si>
  <si>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</si>
  <si>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</si>
  <si>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</si>
  <si>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</si>
  <si>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</si>
  <si>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</si>
  <si>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</si>
  <si>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</si>
  <si>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</si>
  <si>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</si>
  <si>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</si>
  <si>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</si>
  <si>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</si>
  <si>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</si>
  <si>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</si>
  <si>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</si>
  <si>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</si>
  <si>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</si>
  <si>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</si>
  <si>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</si>
  <si>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</si>
  <si>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</si>
  <si>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</si>
  <si>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</si>
  <si>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</si>
  <si>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</si>
  <si>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</si>
  <si>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</si>
  <si>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</si>
  <si>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</si>
  <si>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</si>
  <si>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</si>
  <si>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</si>
  <si>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</si>
  <si>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</si>
  <si>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</si>
  <si>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</si>
  <si>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</si>
  <si>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</si>
  <si>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</si>
  <si>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</si>
  <si>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</si>
  <si>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</si>
  <si>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</si>
  <si>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</si>
  <si>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</si>
  <si>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</si>
  <si>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</si>
  <si>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</si>
  <si>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</si>
  <si>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</si>
  <si>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</si>
  <si>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</si>
  <si>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</si>
  <si>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</si>
  <si>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</si>
  <si>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</si>
  <si>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</si>
  <si>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</si>
  <si>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</si>
  <si>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</si>
  <si>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</si>
  <si>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</si>
  <si>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</si>
  <si>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</si>
  <si>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</si>
  <si>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</si>
  <si>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</si>
  <si>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</si>
  <si>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</si>
  <si>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</si>
  <si>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</si>
  <si>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</si>
  <si>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</si>
  <si>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</si>
  <si>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</si>
  <si>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</si>
  <si>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</si>
  <si>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</si>
  <si>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</si>
  <si>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</si>
  <si>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</si>
  <si>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</si>
  <si>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</si>
  <si>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</si>
  <si>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</si>
  <si>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</si>
  <si>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</si>
  <si>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</si>
  <si>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</si>
  <si>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</si>
  <si>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</si>
  <si>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</si>
  <si>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</si>
  <si>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</si>
  <si>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</si>
  <si>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</si>
  <si>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</si>
  <si>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</si>
  <si>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</si>
  <si>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</si>
  <si>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</si>
  <si>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</si>
  <si>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</si>
  <si>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</si>
  <si>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</si>
  <si>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</si>
  <si>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</si>
  <si>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</si>
  <si>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</si>
  <si>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</si>
  <si>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</si>
  <si>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</si>
  <si>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</si>
  <si>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</si>
  <si>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</si>
  <si>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</si>
  <si>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</si>
  <si>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</si>
  <si>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</si>
  <si>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</si>
  <si>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</si>
  <si>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</si>
  <si>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</si>
  <si>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</si>
  <si>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</si>
  <si>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</si>
  <si>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</si>
  <si>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</si>
  <si>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</si>
  <si>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</si>
  <si>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</si>
  <si>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</si>
  <si>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</si>
  <si>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</si>
  <si>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</si>
  <si>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</si>
  <si>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</si>
  <si>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</si>
  <si>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</si>
  <si>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</si>
  <si>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</si>
  <si>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</si>
  <si>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</si>
  <si>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</si>
  <si>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</si>
  <si>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</si>
  <si>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</si>
  <si>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</si>
  <si>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</si>
  <si>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</si>
  <si>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</si>
  <si>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</si>
  <si>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</si>
  <si>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</si>
  <si>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</si>
  <si>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</si>
  <si>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</si>
  <si>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</si>
  <si>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</si>
  <si>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</si>
  <si>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</si>
  <si>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</si>
  <si>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</si>
  <si>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</si>
  <si>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</si>
  <si>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</si>
  <si>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</si>
  <si>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</si>
  <si>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</si>
  <si>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</si>
  <si>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</si>
  <si>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</si>
  <si>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</si>
  <si>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</si>
  <si>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</si>
  <si>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</si>
  <si>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</si>
  <si>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</si>
  <si>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</si>
  <si>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</si>
  <si>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</si>
  <si>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</si>
  <si>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</si>
  <si>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</si>
  <si>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</si>
  <si>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</si>
  <si>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</si>
  <si>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</si>
  <si>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</si>
  <si>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</si>
  <si>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</si>
  <si>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</si>
  <si>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</si>
  <si>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</si>
  <si>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</si>
  <si>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</si>
  <si>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</si>
  <si>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</si>
  <si>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</si>
  <si>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</si>
  <si>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</si>
  <si>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</si>
  <si>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</si>
  <si>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</si>
  <si>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</si>
  <si>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</si>
  <si>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</si>
  <si>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</si>
  <si>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</si>
  <si>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</si>
  <si>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</si>
  <si>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</si>
  <si>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</si>
  <si>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</si>
  <si>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</si>
  <si>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</si>
  <si>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</si>
  <si>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</si>
  <si>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</si>
  <si>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</si>
  <si>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</si>
  <si>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</si>
  <si>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</si>
  <si>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</si>
  <si>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</si>
  <si>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</si>
  <si>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</si>
  <si>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</si>
  <si>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</si>
  <si>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</si>
  <si>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</si>
  <si>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</si>
  <si>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</si>
  <si>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</si>
  <si>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</si>
  <si>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</si>
  <si>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</si>
  <si>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</si>
  <si>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</si>
  <si>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</si>
  <si>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</si>
  <si>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</si>
  <si>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</si>
  <si>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</si>
  <si>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</si>
  <si>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</si>
  <si>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</si>
  <si>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</si>
  <si>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</si>
  <si>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</si>
  <si>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</si>
  <si>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</si>
  <si>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</si>
  <si>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</si>
  <si>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</si>
  <si>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</si>
  <si>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</si>
  <si>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</si>
  <si>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</si>
  <si>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</si>
  <si>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</si>
  <si>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</si>
  <si>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</si>
  <si>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</si>
  <si>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</si>
  <si>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</si>
  <si>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</si>
  <si>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</si>
  <si>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</si>
  <si>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</si>
  <si>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</si>
  <si>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</si>
  <si>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</si>
  <si>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</si>
  <si>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</si>
  <si>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</si>
  <si>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</si>
  <si>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</si>
  <si>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</si>
  <si>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</si>
  <si>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</si>
  <si>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</si>
  <si>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</si>
  <si>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</si>
  <si>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</si>
  <si>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</si>
  <si>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</si>
  <si>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</si>
  <si>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</si>
  <si>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</si>
  <si>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</si>
  <si>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</si>
  <si>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</si>
  <si>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</si>
  <si>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</si>
  <si>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</si>
  <si>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</si>
  <si>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</si>
  <si>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</si>
  <si>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</si>
  <si>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</si>
  <si>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</si>
  <si>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</si>
  <si>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</si>
  <si>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</si>
  <si>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</si>
  <si>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</si>
  <si>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</si>
  <si>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</si>
  <si>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</si>
  <si>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</si>
  <si>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</si>
  <si>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</si>
  <si>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</si>
  <si>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</si>
  <si>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</si>
  <si>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</si>
  <si>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</si>
  <si>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</si>
  <si>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</si>
  <si>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</si>
  <si>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</si>
  <si>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</si>
  <si>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</si>
  <si>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</si>
  <si>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</si>
  <si>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</si>
  <si>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</si>
  <si>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</si>
  <si>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</si>
  <si>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</si>
  <si>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</si>
  <si>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</si>
  <si>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</si>
  <si>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</si>
  <si>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</si>
  <si>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</si>
  <si>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</si>
  <si>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</si>
  <si>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</si>
  <si>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</si>
  <si>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</si>
  <si>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</si>
  <si>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</si>
  <si>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</si>
  <si>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</si>
  <si>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</si>
  <si>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</si>
  <si>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</si>
  <si>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</si>
  <si>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</si>
  <si>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</si>
  <si>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</si>
  <si>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</si>
  <si>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</si>
  <si>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</si>
  <si>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</si>
  <si>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</si>
  <si>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</si>
  <si>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</si>
  <si>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</si>
  <si>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</si>
  <si>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</si>
  <si>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</si>
  <si>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</si>
  <si>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</si>
  <si>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</si>
  <si>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</si>
  <si>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</si>
  <si>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</si>
  <si>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</si>
  <si>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</si>
  <si>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</si>
  <si>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</si>
  <si>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</si>
  <si>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</si>
  <si>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</si>
  <si>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</si>
  <si>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</si>
  <si>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</si>
  <si>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</si>
  <si>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</si>
  <si>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</si>
  <si>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</si>
  <si>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</si>
  <si>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</si>
  <si>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</si>
  <si>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</si>
  <si>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</si>
  <si>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</si>
  <si>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</si>
  <si>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</si>
  <si>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</si>
  <si>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</si>
  <si>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</si>
  <si>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</si>
  <si>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</si>
  <si>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</si>
  <si>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</si>
  <si>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</si>
  <si>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</si>
  <si>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</si>
  <si>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</si>
  <si>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</si>
  <si>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</si>
  <si>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</si>
  <si>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</si>
  <si>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</si>
  <si>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</si>
  <si>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</si>
  <si>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</si>
  <si>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</si>
  <si>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</si>
  <si>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</si>
  <si>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</si>
  <si>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</si>
  <si>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</si>
  <si>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</si>
  <si>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</si>
  <si>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</si>
  <si>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</si>
  <si>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</si>
  <si>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</si>
  <si>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</si>
  <si>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</si>
  <si>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</si>
  <si>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</si>
  <si>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</si>
  <si>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</si>
  <si>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</si>
  <si>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</si>
  <si>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</si>
  <si>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</si>
  <si>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</si>
  <si>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</si>
  <si>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</si>
  <si>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</si>
  <si>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</si>
  <si>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</si>
  <si>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</si>
  <si>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</si>
  <si>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</si>
  <si>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</si>
  <si>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</si>
  <si>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</si>
  <si>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</si>
  <si>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</si>
  <si>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</si>
  <si>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</si>
  <si>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</si>
  <si>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</si>
  <si>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</si>
  <si>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</si>
  <si>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</si>
  <si>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</si>
  <si>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</si>
  <si>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</si>
  <si>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</si>
  <si>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</si>
  <si>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</si>
  <si>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</si>
  <si>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</si>
  <si>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</si>
  <si>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</si>
  <si>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</si>
  <si>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</si>
  <si>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</si>
  <si>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</si>
  <si>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</si>
  <si>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</si>
  <si>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</si>
  <si>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</si>
  <si>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</si>
  <si>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</si>
  <si>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</si>
  <si>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</si>
  <si>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</si>
  <si>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</si>
  <si>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</si>
  <si>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</si>
  <si>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</si>
  <si>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</si>
  <si>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</si>
  <si>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</si>
  <si>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</si>
  <si>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</si>
  <si>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</si>
  <si>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</si>
  <si>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</si>
  <si>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</si>
  <si>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</si>
  <si>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</si>
  <si>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</si>
  <si>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</si>
  <si>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</si>
  <si>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</si>
  <si>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</si>
  <si>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</si>
  <si>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</si>
  <si>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</si>
  <si>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</si>
  <si>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</si>
  <si>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</si>
  <si>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</si>
  <si>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</si>
  <si>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</si>
  <si>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</si>
  <si>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</si>
  <si>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</si>
  <si>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</si>
  <si>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</si>
  <si>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</si>
  <si>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</si>
  <si>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</si>
  <si>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</si>
  <si>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</si>
  <si>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</si>
  <si>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</si>
  <si>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</si>
  <si>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</si>
  <si>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</si>
  <si>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</si>
  <si>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</si>
  <si>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</si>
  <si>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</si>
  <si>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</si>
  <si>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</si>
  <si>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</si>
  <si>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</si>
  <si>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</si>
  <si>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</si>
  <si>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</si>
  <si>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</si>
  <si>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</si>
  <si>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</si>
  <si>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</si>
  <si>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</si>
  <si>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</si>
  <si>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</si>
  <si>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</si>
  <si>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</si>
  <si>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</si>
  <si>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</si>
  <si>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</si>
  <si>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</si>
  <si>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</si>
  <si>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</si>
  <si>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</si>
  <si>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</si>
  <si>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</si>
  <si>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</si>
  <si>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</si>
  <si>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</si>
  <si>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</si>
  <si>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</si>
  <si>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</si>
  <si>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</si>
  <si>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</si>
  <si>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</si>
  <si>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</si>
  <si>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</si>
  <si>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</si>
  <si>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</si>
  <si>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</si>
  <si>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</si>
  <si>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</si>
  <si>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</si>
  <si>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</si>
  <si>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</si>
  <si>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</si>
  <si>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</si>
  <si>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</si>
  <si>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</si>
  <si>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</si>
  <si>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</si>
  <si>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</si>
  <si>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</si>
  <si>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</si>
  <si>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</si>
  <si>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</si>
  <si>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</si>
  <si>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</si>
  <si>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</si>
  <si>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</si>
  <si>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</si>
  <si>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</si>
  <si>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</si>
  <si>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</si>
  <si>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</si>
  <si>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</si>
  <si>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</si>
  <si>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</si>
  <si>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</si>
  <si>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</si>
  <si>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</si>
  <si>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</si>
  <si>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</si>
  <si>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</si>
  <si>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</si>
  <si>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</si>
  <si>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</si>
  <si>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</si>
  <si>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</si>
  <si>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</si>
  <si>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</si>
  <si>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</si>
  <si>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</si>
  <si>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</si>
  <si>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</si>
  <si>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</si>
  <si>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</si>
  <si>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</si>
  <si>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</si>
  <si>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</si>
  <si>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</si>
  <si>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</si>
  <si>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</si>
  <si>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</si>
  <si>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</si>
  <si>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</si>
  <si>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</si>
  <si>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</si>
  <si>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</si>
  <si>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</si>
  <si>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</si>
  <si>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</si>
  <si>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</si>
  <si>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</si>
  <si>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</si>
  <si>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</si>
  <si>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</si>
  <si>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</si>
  <si>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</si>
  <si>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</si>
  <si>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</si>
  <si>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</si>
  <si>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</si>
  <si>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</si>
  <si>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</si>
  <si>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</si>
  <si>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</si>
  <si>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</si>
  <si>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</si>
  <si>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</si>
  <si>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</si>
  <si>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</si>
  <si>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</si>
  <si>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</si>
  <si>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</si>
  <si>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</si>
  <si>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</si>
  <si>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</si>
  <si>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</si>
  <si>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</si>
  <si>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</si>
  <si>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</si>
  <si>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</si>
  <si>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</si>
  <si>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</si>
  <si>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</si>
  <si>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</si>
  <si>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</si>
  <si>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</si>
  <si>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</si>
  <si>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</si>
  <si>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</si>
  <si>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</si>
  <si>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</si>
  <si>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</si>
  <si>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</si>
  <si>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</si>
  <si>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</si>
  <si>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</si>
  <si>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</si>
  <si>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</si>
  <si>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</si>
  <si>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</si>
  <si>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</si>
  <si>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</si>
  <si>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</si>
  <si>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</si>
  <si>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</si>
  <si>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</si>
  <si>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</si>
  <si>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</si>
  <si>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</si>
  <si>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</si>
  <si>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</si>
  <si>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</si>
  <si>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</si>
  <si>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</si>
  <si>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</si>
  <si>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</si>
  <si>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</si>
  <si>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</si>
  <si>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</si>
  <si>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</si>
  <si>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</si>
  <si>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</si>
  <si>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</si>
  <si>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</si>
  <si>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</si>
  <si>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</si>
  <si>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</si>
  <si>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</si>
  <si>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</si>
  <si>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</si>
  <si>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</si>
  <si>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</si>
  <si>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</si>
  <si>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</si>
  <si>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</si>
  <si>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</si>
  <si>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</si>
  <si>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</si>
  <si>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</si>
  <si>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</si>
  <si>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</si>
  <si>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</si>
  <si>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</si>
  <si>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</si>
  <si>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</si>
  <si>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</si>
  <si>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</si>
  <si>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</si>
  <si>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</si>
  <si>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</si>
  <si>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</si>
  <si>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</si>
  <si>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</si>
  <si>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</si>
  <si>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</si>
  <si>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</si>
  <si>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</si>
  <si>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</si>
  <si>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</si>
  <si>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</si>
  <si>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</si>
  <si>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</si>
  <si>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</si>
  <si>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</si>
  <si>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</si>
  <si>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</si>
  <si>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</si>
  <si>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</si>
  <si>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</si>
  <si>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</si>
  <si>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</si>
  <si>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</si>
  <si>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</si>
  <si>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</si>
  <si>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</si>
  <si>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</si>
  <si>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</si>
  <si>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</si>
  <si>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</si>
  <si>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</si>
  <si>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</si>
  <si>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</si>
  <si>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</si>
  <si>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</si>
  <si>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</si>
  <si>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</si>
  <si>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</si>
  <si>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</si>
  <si>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</si>
  <si>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</si>
  <si>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</si>
  <si>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</si>
  <si>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</si>
  <si>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</si>
  <si>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</si>
  <si>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</si>
  <si>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</si>
  <si>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</si>
  <si>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</si>
  <si>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</si>
  <si>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</si>
  <si>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</si>
  <si>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</si>
  <si>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</si>
  <si>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</si>
  <si>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</si>
  <si>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</si>
  <si>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</si>
  <si>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</si>
  <si>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</si>
  <si>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</si>
  <si>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</si>
  <si>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</si>
  <si>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</si>
  <si>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</si>
  <si>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</si>
  <si>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</si>
  <si>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</si>
  <si>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</si>
  <si>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</si>
  <si>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</si>
  <si>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</si>
  <si>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</si>
  <si>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</si>
  <si>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</si>
  <si>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</si>
  <si>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</si>
  <si>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</si>
  <si>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</si>
  <si>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</si>
  <si>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</si>
  <si>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</si>
  <si>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</si>
  <si>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</si>
  <si>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</si>
  <si>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</si>
  <si>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</si>
  <si>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</si>
  <si>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</si>
  <si>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</si>
  <si>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</si>
  <si>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</si>
  <si>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</si>
  <si>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</si>
  <si>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</si>
  <si>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</si>
  <si>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</si>
  <si>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</si>
  <si>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</si>
  <si>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</si>
  <si>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</si>
  <si>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</si>
  <si>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</si>
  <si>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</si>
  <si>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</si>
  <si>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</si>
  <si>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</si>
  <si>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</si>
  <si>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</si>
  <si>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</si>
  <si>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</si>
  <si>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</si>
  <si>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</si>
  <si>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</si>
  <si>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</si>
  <si>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</si>
  <si>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</si>
  <si>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</si>
  <si>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</si>
  <si>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</si>
  <si>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</si>
  <si>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</si>
  <si>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</si>
  <si>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</si>
  <si>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</si>
  <si>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</si>
  <si>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</si>
  <si>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</si>
  <si>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</si>
  <si>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</si>
  <si>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</si>
  <si>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</si>
  <si>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</si>
  <si>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</si>
  <si>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</si>
  <si>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</si>
  <si>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</si>
  <si>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</si>
  <si>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</si>
  <si>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</si>
  <si>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</si>
  <si>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</si>
  <si>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</si>
  <si>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</si>
  <si>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</si>
  <si>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</si>
  <si>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</si>
  <si>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</si>
  <si>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</si>
  <si>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</si>
  <si>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</si>
  <si>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</si>
  <si>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</si>
  <si>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</si>
  <si>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</si>
  <si>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</si>
  <si>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</si>
  <si>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</si>
  <si>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</si>
  <si>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</si>
  <si>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</si>
  <si>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</si>
  <si>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</si>
  <si>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</si>
  <si>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</si>
  <si>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</si>
  <si>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</si>
  <si>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</si>
  <si>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</si>
  <si>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</si>
  <si>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</si>
  <si>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</si>
  <si>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</si>
  <si>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</si>
  <si>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</si>
  <si>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</si>
  <si>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</si>
  <si>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</si>
  <si>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</si>
  <si>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</si>
  <si>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</si>
  <si>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</si>
  <si>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</si>
  <si>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</si>
  <si>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</si>
  <si>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</si>
  <si>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</si>
  <si>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</si>
  <si>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</si>
  <si>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</si>
  <si>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</si>
  <si>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</si>
  <si>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</si>
  <si>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</si>
  <si>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</si>
  <si>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</si>
  <si>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</si>
  <si>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</si>
  <si>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</si>
  <si>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</si>
  <si>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</si>
  <si>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</si>
  <si>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</si>
  <si>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</si>
  <si>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</si>
  <si>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</si>
  <si>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</si>
  <si>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</si>
  <si>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</si>
  <si>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</si>
  <si>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</si>
  <si>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</si>
  <si>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</si>
  <si>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</si>
  <si>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</si>
  <si>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</si>
  <si>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</si>
  <si>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</si>
  <si>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</si>
  <si>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</si>
  <si>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</si>
  <si>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</si>
  <si>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</si>
  <si>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</si>
  <si>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</si>
  <si>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</si>
  <si>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</si>
  <si>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</si>
  <si>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</si>
  <si>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</si>
  <si>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</si>
  <si>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</si>
  <si>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</si>
  <si>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</si>
  <si>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</si>
  <si>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</si>
  <si>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</si>
  <si>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</si>
  <si>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</si>
  <si>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</si>
  <si>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</si>
  <si>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</si>
  <si>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</si>
  <si>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</si>
  <si>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</si>
  <si>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</si>
  <si>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</si>
  <si>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</si>
  <si>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</si>
  <si>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</si>
  <si>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</si>
  <si>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</si>
  <si>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</si>
  <si>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</si>
  <si>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</si>
  <si>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</si>
  <si>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</si>
  <si>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</si>
  <si>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</si>
  <si>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</si>
  <si>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</si>
  <si>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</si>
  <si>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</si>
  <si>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</si>
  <si>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</si>
  <si>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</si>
  <si>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</si>
  <si>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</si>
  <si>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</si>
  <si>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</si>
  <si>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</si>
  <si>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</si>
  <si>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</si>
  <si>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</si>
  <si>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</si>
  <si>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</si>
  <si>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</si>
  <si>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</si>
  <si>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</si>
  <si>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</si>
  <si>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</si>
  <si>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</si>
  <si>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</si>
  <si>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</si>
  <si>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</si>
  <si>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</si>
  <si>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</si>
  <si>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</si>
  <si>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</si>
  <si>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</si>
  <si>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</si>
  <si>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</si>
  <si>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</si>
  <si>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</si>
  <si>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</si>
  <si>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</si>
  <si>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</si>
  <si>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</si>
  <si>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</si>
  <si>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</si>
  <si>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</si>
  <si>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</si>
  <si>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</si>
  <si>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</si>
  <si>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</si>
  <si>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</si>
  <si>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</si>
  <si>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</si>
  <si>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</si>
  <si>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</si>
  <si>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</si>
  <si>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</si>
  <si>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</si>
  <si>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</si>
  <si>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</si>
  <si>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</si>
  <si>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</si>
  <si>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</si>
  <si>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</si>
  <si>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</si>
  <si>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</si>
  <si>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</si>
  <si>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</si>
  <si>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</si>
  <si>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</si>
  <si>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</si>
  <si>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</si>
  <si>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</si>
  <si>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</si>
  <si>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</si>
  <si>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</si>
  <si>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</si>
  <si>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</si>
  <si>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</si>
  <si>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</si>
  <si>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</si>
  <si>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</si>
  <si>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</si>
  <si>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</si>
  <si>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</si>
  <si>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</si>
  <si>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</si>
  <si>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</si>
  <si>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</si>
  <si>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</si>
  <si>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</si>
  <si>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</si>
  <si>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</si>
  <si>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</si>
  <si>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</si>
  <si>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</si>
  <si>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</si>
  <si>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</si>
  <si>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</si>
  <si>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</si>
  <si>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</si>
  <si>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</si>
  <si>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</si>
  <si>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</si>
  <si>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</si>
  <si>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</si>
  <si>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</si>
  <si>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</si>
  <si>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</si>
  <si>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</si>
  <si>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</si>
  <si>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</si>
  <si>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</si>
  <si>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</si>
  <si>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</si>
  <si>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</si>
  <si>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</si>
  <si>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</si>
  <si>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</si>
  <si>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</si>
  <si>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</si>
  <si>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</si>
  <si>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</si>
  <si>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</si>
  <si>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</si>
  <si>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</si>
  <si>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</si>
  <si>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</si>
  <si>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</si>
  <si>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</si>
  <si>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</si>
  <si>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</si>
  <si>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</si>
  <si>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</si>
  <si>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</si>
  <si>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</si>
  <si>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</si>
  <si>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</si>
  <si>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</si>
  <si>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</si>
  <si>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</si>
  <si>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</si>
  <si>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</si>
  <si>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</si>
  <si>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</si>
  <si>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</si>
  <si>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</si>
  <si>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</si>
  <si>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</si>
  <si>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</si>
  <si>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</si>
  <si>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</si>
  <si>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</si>
  <si>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</si>
  <si>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</si>
  <si>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</si>
  <si>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</si>
  <si>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</si>
  <si>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</si>
  <si>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</si>
  <si>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</si>
  <si>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</si>
  <si>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</si>
  <si>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</si>
  <si>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</si>
  <si>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</si>
  <si>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</si>
  <si>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</si>
  <si>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</si>
  <si>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</si>
  <si>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</si>
  <si>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</si>
  <si>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</si>
  <si>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</si>
  <si>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</si>
  <si>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</si>
  <si>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</si>
  <si>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</si>
  <si>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</si>
  <si>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</si>
  <si>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</si>
  <si>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</si>
  <si>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</si>
  <si>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</si>
  <si>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</si>
  <si>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</si>
  <si>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</si>
  <si>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</si>
  <si>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</si>
  <si>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</si>
  <si>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</si>
  <si>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</si>
  <si>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</si>
  <si>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</si>
  <si>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</si>
  <si>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</si>
  <si>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</si>
  <si>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</si>
  <si>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</si>
  <si>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</si>
  <si>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</si>
  <si>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</si>
  <si>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</si>
  <si>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</si>
  <si>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</si>
  <si>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</si>
  <si>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</si>
  <si>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</si>
  <si>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</si>
  <si>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</si>
  <si>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</si>
  <si>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</si>
  <si>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</si>
  <si>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</si>
  <si>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</si>
  <si>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</si>
  <si>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</si>
  <si>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</si>
  <si>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</si>
  <si>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</si>
  <si>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</si>
  <si>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</si>
  <si>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</si>
  <si>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</si>
  <si>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</si>
  <si>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</si>
  <si>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</si>
  <si>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</si>
  <si>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</si>
  <si>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</si>
  <si>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</si>
  <si>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</si>
  <si>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</si>
  <si>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</si>
  <si>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</si>
  <si>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</si>
  <si>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</si>
  <si>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</si>
  <si>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</si>
  <si>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</si>
  <si>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</si>
  <si>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</si>
  <si>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</si>
  <si>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</si>
  <si>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</si>
  <si>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</si>
  <si>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</si>
  <si>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</si>
  <si>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</si>
  <si>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</si>
  <si>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</si>
  <si>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</si>
  <si>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</si>
  <si>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</si>
  <si>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</si>
  <si>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</si>
  <si>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</si>
  <si>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</si>
  <si>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</si>
  <si>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</si>
  <si>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</si>
  <si>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</si>
  <si>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</si>
  <si>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</si>
  <si>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</si>
  <si>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</si>
  <si>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</si>
  <si>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</si>
  <si>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</si>
  <si>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</si>
  <si>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</si>
  <si>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</si>
  <si>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</si>
  <si>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</si>
  <si>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</si>
  <si>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</si>
  <si>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</si>
  <si>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</si>
  <si>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</si>
  <si>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</si>
  <si>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</si>
  <si>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</si>
  <si>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</si>
  <si>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</si>
  <si>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</si>
  <si>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</si>
  <si>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</si>
  <si>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</si>
  <si>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</si>
  <si>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</si>
  <si>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</si>
  <si>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</si>
  <si>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</si>
  <si>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</si>
  <si>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</si>
  <si>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</si>
  <si>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</si>
  <si>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</si>
  <si>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</si>
  <si>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</si>
  <si>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</si>
  <si>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</si>
  <si>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</si>
  <si>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</si>
  <si>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</si>
  <si>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</si>
  <si>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</si>
  <si>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</si>
  <si>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</si>
  <si>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</si>
  <si>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</si>
  <si>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</si>
  <si>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</si>
  <si>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</si>
  <si>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</si>
  <si>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</si>
  <si>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</si>
  <si>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</si>
  <si>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</si>
  <si>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</si>
  <si>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</si>
  <si>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</si>
  <si>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</si>
  <si>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</si>
  <si>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</si>
  <si>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</si>
  <si>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</si>
  <si>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</si>
  <si>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</si>
  <si>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</si>
  <si>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</si>
  <si>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</si>
  <si>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</si>
  <si>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</si>
  <si>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</si>
  <si>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</si>
  <si>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</si>
  <si>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</si>
  <si>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</si>
  <si>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</si>
  <si>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</si>
  <si>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</si>
  <si>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</si>
  <si>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</si>
  <si>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</si>
  <si>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</si>
  <si>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</si>
  <si>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</si>
  <si>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</si>
  <si>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</si>
  <si>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</si>
  <si>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</si>
  <si>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</si>
  <si>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</si>
  <si>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</si>
  <si>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</si>
  <si>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</si>
  <si>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</si>
  <si>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</si>
  <si>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</si>
  <si>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</si>
  <si>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</si>
  <si>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</si>
  <si>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</si>
  <si>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</si>
  <si>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</si>
  <si>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</si>
  <si>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</si>
  <si>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</si>
  <si>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</si>
  <si>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</si>
  <si>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</si>
  <si>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</si>
  <si>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</si>
  <si>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</si>
  <si>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</si>
  <si>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</si>
  <si>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</si>
  <si>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</si>
  <si>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</si>
  <si>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</si>
  <si>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</si>
  <si>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</si>
  <si>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</si>
  <si>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</si>
  <si>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</si>
  <si>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</si>
  <si>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</si>
  <si>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</si>
  <si>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</si>
  <si>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</si>
  <si>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</si>
  <si>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</si>
  <si>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</si>
  <si>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</si>
  <si>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</si>
  <si>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</si>
  <si>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</si>
  <si>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</si>
  <si>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</si>
  <si>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</si>
  <si>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</si>
  <si>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</si>
  <si>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</si>
  <si>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</si>
  <si>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</si>
  <si>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</si>
  <si>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</si>
  <si>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</si>
  <si>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</si>
  <si>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</si>
  <si>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</si>
  <si>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</si>
  <si>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</si>
  <si>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</si>
  <si>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</si>
  <si>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</si>
  <si>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</si>
  <si>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</si>
  <si>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</si>
  <si>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</si>
  <si>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</si>
  <si>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</si>
  <si>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</si>
  <si>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</si>
  <si>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</si>
  <si>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</si>
  <si>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</si>
  <si>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</si>
  <si>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</si>
  <si>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</si>
  <si>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</si>
  <si>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</si>
  <si>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</si>
  <si>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</si>
  <si>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</si>
  <si>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</si>
  <si>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</si>
  <si>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</si>
  <si>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</si>
  <si>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</si>
  <si>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</si>
  <si>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</si>
  <si>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</si>
  <si>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</si>
  <si>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</si>
  <si>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</si>
  <si>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</si>
  <si>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</si>
  <si>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</si>
  <si>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</si>
  <si>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</si>
  <si>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</si>
  <si>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</si>
  <si>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</si>
  <si>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</si>
  <si>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</si>
  <si>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</si>
  <si>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</si>
  <si>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</si>
  <si>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</si>
  <si>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</si>
  <si>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</si>
  <si>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</si>
  <si>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</si>
  <si>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</si>
  <si>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</si>
  <si>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</si>
  <si>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</si>
  <si>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</si>
  <si>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</si>
  <si>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</si>
  <si>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</si>
  <si>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</si>
  <si>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</si>
  <si>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</si>
  <si>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</si>
  <si>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</si>
  <si>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</si>
  <si>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</si>
  <si>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</si>
  <si>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</si>
  <si>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</si>
  <si>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</si>
  <si>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</si>
  <si>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</si>
  <si>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</si>
  <si>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</si>
  <si>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</si>
  <si>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</si>
  <si>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</si>
  <si>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</si>
  <si>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</si>
  <si>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</si>
  <si>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</si>
  <si>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</si>
  <si>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</si>
  <si>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</si>
  <si>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</si>
  <si>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</si>
  <si>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</si>
  <si>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</si>
  <si>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</si>
  <si>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</si>
  <si>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</si>
  <si>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</si>
  <si>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</si>
  <si>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</si>
  <si>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</si>
  <si>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</si>
  <si>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</si>
  <si>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</si>
  <si>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</si>
  <si>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</si>
  <si>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</si>
  <si>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</si>
  <si>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</si>
  <si>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</si>
  <si>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</si>
  <si>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</si>
  <si>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</si>
  <si>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</si>
  <si>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</si>
  <si>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</si>
  <si>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</si>
  <si>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</si>
  <si>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</si>
  <si>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</si>
  <si>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</si>
  <si>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</si>
  <si>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</si>
  <si>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</si>
  <si>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</si>
  <si>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</si>
  <si>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</si>
  <si>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</si>
  <si>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</si>
  <si>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</si>
  <si>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</si>
  <si>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</si>
  <si>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</si>
  <si>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</si>
  <si>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</si>
  <si>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</si>
  <si>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</si>
  <si>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</si>
  <si>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</si>
  <si>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</si>
  <si>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</si>
  <si>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</si>
  <si>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</si>
  <si>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</si>
  <si>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</si>
  <si>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</si>
  <si>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</si>
  <si>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</si>
  <si>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</si>
  <si>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</si>
  <si>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</si>
  <si>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</si>
  <si>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</si>
  <si>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</si>
  <si>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</si>
  <si>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</si>
  <si>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</si>
  <si>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</si>
  <si>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</si>
  <si>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</si>
  <si>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</si>
  <si>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</si>
  <si>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</si>
  <si>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</si>
  <si>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</si>
  <si>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</si>
  <si>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</si>
  <si>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</si>
  <si>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</si>
  <si>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</si>
  <si>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</si>
  <si>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</si>
  <si>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</si>
  <si>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</si>
  <si>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</si>
  <si>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</si>
  <si>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</si>
  <si>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</si>
  <si>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</si>
  <si>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</si>
  <si>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</si>
  <si>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</si>
  <si>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</si>
  <si>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</si>
  <si>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</si>
  <si>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</si>
  <si>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</si>
  <si>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</si>
  <si>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</si>
  <si>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</si>
  <si>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</si>
  <si>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</si>
  <si>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</si>
  <si>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</si>
  <si>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</si>
  <si>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</si>
  <si>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</si>
  <si>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</si>
  <si>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</si>
  <si>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</si>
  <si>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</si>
  <si>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</si>
  <si>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</si>
  <si>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</si>
  <si>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</si>
  <si>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</si>
  <si>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</si>
  <si>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</si>
  <si>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</si>
  <si>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</si>
  <si>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</si>
  <si>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</si>
  <si>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</si>
  <si>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</si>
  <si>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</si>
  <si>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</si>
  <si>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</si>
  <si>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</si>
  <si>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</si>
  <si>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</si>
  <si>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</si>
  <si>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</si>
  <si>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</si>
  <si>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</si>
  <si>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</si>
  <si>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</si>
  <si>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</si>
  <si>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</si>
  <si>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</si>
  <si>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</si>
  <si>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</si>
  <si>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</si>
  <si>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</si>
  <si>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</si>
  <si>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</si>
  <si>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</si>
  <si>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</si>
  <si>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</si>
  <si>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</si>
  <si>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</si>
  <si>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</si>
  <si>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</si>
  <si>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</si>
  <si>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</si>
  <si>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</si>
  <si>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</si>
  <si>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</si>
  <si>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</si>
  <si>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</si>
  <si>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</si>
  <si>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</si>
  <si>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</si>
  <si>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</si>
  <si>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</si>
  <si>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</si>
  <si>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</si>
  <si>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</si>
  <si>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</si>
  <si>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</si>
  <si>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</si>
  <si>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</si>
  <si>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</si>
  <si>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</si>
  <si>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</si>
  <si>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</si>
  <si>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</si>
  <si>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</si>
  <si>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</si>
  <si>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</si>
  <si>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</si>
  <si>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</si>
  <si>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</si>
  <si>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</si>
  <si>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</si>
  <si>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</si>
  <si>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</si>
  <si>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</si>
  <si>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</si>
  <si>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</si>
  <si>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</si>
  <si>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</si>
  <si>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</si>
  <si>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</si>
  <si>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</si>
  <si>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</si>
  <si>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</si>
  <si>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</si>
  <si>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</si>
  <si>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</si>
  <si>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</si>
  <si>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</si>
  <si>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</si>
  <si>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</si>
  <si>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</si>
  <si>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</si>
  <si>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</si>
  <si>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</si>
  <si>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</si>
  <si>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</si>
  <si>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</si>
  <si>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</si>
  <si>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</si>
  <si>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</si>
  <si>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</si>
  <si>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</si>
  <si>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</si>
  <si>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</si>
  <si>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</si>
  <si>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</si>
  <si>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</si>
  <si>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</si>
  <si>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</si>
  <si>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</si>
  <si>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</si>
  <si>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</si>
  <si>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</si>
  <si>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</si>
  <si>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</si>
  <si>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</si>
  <si>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</si>
  <si>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</si>
  <si>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</si>
  <si>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</si>
  <si>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</si>
  <si>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</si>
  <si>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</si>
  <si>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</si>
  <si>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</si>
  <si>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</si>
  <si>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</si>
  <si>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</si>
  <si>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</si>
  <si>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</si>
  <si>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</si>
  <si>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</si>
  <si>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</si>
  <si>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</si>
  <si>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</si>
  <si>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</si>
  <si>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</si>
  <si>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</si>
  <si>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</si>
  <si>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</si>
  <si>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</si>
  <si>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</si>
  <si>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</si>
  <si>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</si>
  <si>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</si>
  <si>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</si>
  <si>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</si>
  <si>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</si>
  <si>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</si>
  <si>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</si>
  <si>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</si>
  <si>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</si>
  <si>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</si>
  <si>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</si>
  <si>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</si>
  <si>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</si>
  <si>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</si>
  <si>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</si>
  <si>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</si>
  <si>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</si>
  <si>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</si>
  <si>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</si>
  <si>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</si>
  <si>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</si>
  <si>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</si>
  <si>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</si>
  <si>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</si>
  <si>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</si>
  <si>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</si>
  <si>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</si>
  <si>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</si>
  <si>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</si>
  <si>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</si>
  <si>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</si>
  <si>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</si>
  <si>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</si>
  <si>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</si>
  <si>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</si>
  <si>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</si>
  <si>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</si>
  <si>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</si>
  <si>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</si>
  <si>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</si>
  <si>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</si>
  <si>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</si>
  <si>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</si>
  <si>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</si>
  <si>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</si>
  <si>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</si>
  <si>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</si>
  <si>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</si>
  <si>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</si>
  <si>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</si>
  <si>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</si>
  <si>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</si>
  <si>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</si>
  <si>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</si>
  <si>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</si>
  <si>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</si>
  <si>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</si>
  <si>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</si>
  <si>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</si>
  <si>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</si>
  <si>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</si>
  <si>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</si>
  <si>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</si>
  <si>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</si>
  <si>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</si>
  <si>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</si>
  <si>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</si>
  <si>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</si>
  <si>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</si>
  <si>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</si>
  <si>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</si>
  <si>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</si>
  <si>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</si>
  <si>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</si>
  <si>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</si>
  <si>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</si>
  <si>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</si>
  <si>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</si>
  <si>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</si>
  <si>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</si>
  <si>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</si>
  <si>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</si>
  <si>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</si>
  <si>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</si>
  <si>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</si>
  <si>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</si>
  <si>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</si>
  <si>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</si>
  <si>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</si>
  <si>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</si>
  <si>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</si>
  <si>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</si>
  <si>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</si>
  <si>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</si>
  <si>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</si>
  <si>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</si>
  <si>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</si>
  <si>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</si>
  <si>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</si>
  <si>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</si>
  <si>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</si>
  <si>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</si>
  <si>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</si>
  <si>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</si>
  <si>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</si>
  <si>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</si>
  <si>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</si>
  <si>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</si>
  <si>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</si>
  <si>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</si>
  <si>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</si>
  <si>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</si>
  <si>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</si>
  <si>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</si>
  <si>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</si>
  <si>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</si>
  <si>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</si>
  <si>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</si>
  <si>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</si>
  <si>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</si>
  <si>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</si>
  <si>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</si>
  <si>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</si>
  <si>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</si>
  <si>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</si>
  <si>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</si>
  <si>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</si>
  <si>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</si>
  <si>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</si>
  <si>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</si>
  <si>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</si>
  <si>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</si>
  <si>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</si>
  <si>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</si>
  <si>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</si>
  <si>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</si>
  <si>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</si>
  <si>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</si>
  <si>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</si>
  <si>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</si>
  <si>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</si>
  <si>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</si>
  <si>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</si>
  <si>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</si>
  <si>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</si>
  <si>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</si>
  <si>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</si>
  <si>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</si>
  <si>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</si>
  <si>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</si>
  <si>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</si>
  <si>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</si>
  <si>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</si>
  <si>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</si>
  <si>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</si>
  <si>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</si>
  <si>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</si>
  <si>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</si>
  <si>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</si>
  <si>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</si>
  <si>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</si>
  <si>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</si>
  <si>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</si>
  <si>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</si>
  <si>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</si>
  <si>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</si>
  <si>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</si>
  <si>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</si>
  <si>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</si>
  <si>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</si>
  <si>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</si>
  <si>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</si>
  <si>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</si>
  <si>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</si>
  <si>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</si>
  <si>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</si>
  <si>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</si>
  <si>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</si>
  <si>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</si>
  <si>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</si>
  <si>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</si>
  <si>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</si>
  <si>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</si>
  <si>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</si>
  <si>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</si>
  <si>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</si>
  <si>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</si>
  <si>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</si>
  <si>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</si>
  <si>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</si>
  <si>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</si>
  <si>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</si>
  <si>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</si>
  <si>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</si>
  <si>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</si>
  <si>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</si>
  <si>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</si>
  <si>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</si>
  <si>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</si>
  <si>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</si>
  <si>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</si>
  <si>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</si>
  <si>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</si>
  <si>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</si>
  <si>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</si>
  <si>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</si>
  <si>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</si>
  <si>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</si>
  <si>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</si>
  <si>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</si>
  <si>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</si>
  <si>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</si>
  <si>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</si>
  <si>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</si>
  <si>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</si>
  <si>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</si>
  <si>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</si>
  <si>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</si>
  <si>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</si>
  <si>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</si>
  <si>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</si>
  <si>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</si>
  <si>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</si>
  <si>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</si>
  <si>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</si>
  <si>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</si>
  <si>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</si>
  <si>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</si>
  <si>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</si>
  <si>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</si>
  <si>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</si>
  <si>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</si>
  <si>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</si>
  <si>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</si>
  <si>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</si>
  <si>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</si>
  <si>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</si>
  <si>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</si>
  <si>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</si>
  <si>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</si>
  <si>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</si>
  <si>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</si>
  <si>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</si>
  <si>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</si>
  <si>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</si>
  <si>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</si>
  <si>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</si>
  <si>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</si>
  <si>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</si>
  <si>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</si>
  <si>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</si>
  <si>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</si>
  <si>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</si>
  <si>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</si>
  <si>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</si>
  <si>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</si>
  <si>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</si>
  <si>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</si>
  <si>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</si>
  <si>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</si>
  <si>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</si>
  <si>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</si>
  <si>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</si>
  <si>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</si>
  <si>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</si>
  <si>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</si>
  <si>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</si>
  <si>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</si>
  <si>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</si>
  <si>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</si>
  <si>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</si>
  <si>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</si>
  <si>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</si>
  <si>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</si>
  <si>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</si>
  <si>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</si>
  <si>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</si>
  <si>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</si>
  <si>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</si>
  <si>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</si>
  <si>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</si>
  <si>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</si>
  <si>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</si>
  <si>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</si>
  <si>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</si>
  <si>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</si>
  <si>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</si>
  <si>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</si>
  <si>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</si>
  <si>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</si>
  <si>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</si>
  <si>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</si>
  <si>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</si>
  <si>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</si>
  <si>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</si>
  <si>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</si>
  <si>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</si>
  <si>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</si>
  <si>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</si>
  <si>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</si>
  <si>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</si>
  <si>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</si>
  <si>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</si>
  <si>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</si>
  <si>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</si>
  <si>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</si>
  <si>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</si>
  <si>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</si>
  <si>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</si>
  <si>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</si>
  <si>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</si>
  <si>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</si>
  <si>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</si>
  <si>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</si>
  <si>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</si>
  <si>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</si>
  <si>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</si>
  <si>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</si>
  <si>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</si>
  <si>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</si>
  <si>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</si>
  <si>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</si>
  <si>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</si>
  <si>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</si>
  <si>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</si>
  <si>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</si>
  <si>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</si>
  <si>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</si>
  <si>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</si>
  <si>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</si>
  <si>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</si>
  <si>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</si>
  <si>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</si>
  <si>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</si>
  <si>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</si>
  <si>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</si>
  <si>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</si>
  <si>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</si>
  <si>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</si>
  <si>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</si>
  <si>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</si>
  <si>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</si>
  <si>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</si>
  <si>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</si>
  <si>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</si>
  <si>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</si>
  <si>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</si>
  <si>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</si>
  <si>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</si>
  <si>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</si>
  <si>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</si>
  <si>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</si>
  <si>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</si>
  <si>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</si>
  <si>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</si>
  <si>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</si>
  <si>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</si>
  <si>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</si>
  <si>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</si>
  <si>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</si>
  <si>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</si>
  <si>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</si>
  <si>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</si>
  <si>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</si>
  <si>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</si>
  <si>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</si>
  <si>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</si>
  <si>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</si>
  <si>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</si>
  <si>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</si>
  <si>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</si>
  <si>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</si>
  <si>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</si>
  <si>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</si>
  <si>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</si>
  <si>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</si>
  <si>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</si>
  <si>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</si>
  <si>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</si>
  <si>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</si>
  <si>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</si>
  <si>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</si>
  <si>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</si>
  <si>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</si>
  <si>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</si>
  <si>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</si>
  <si>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</si>
  <si>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</si>
  <si>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</si>
  <si>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</si>
  <si>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</si>
  <si>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</si>
  <si>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</si>
  <si>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</si>
  <si>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</si>
  <si>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</si>
  <si>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</si>
  <si>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</si>
  <si>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</si>
  <si>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</si>
  <si>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</si>
  <si>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</si>
  <si>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</si>
  <si>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</si>
  <si>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</si>
  <si>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</si>
  <si>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</si>
  <si>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</si>
  <si>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</si>
  <si>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</si>
  <si>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</si>
  <si>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</si>
  <si>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</si>
  <si>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</si>
  <si>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</si>
  <si>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</si>
  <si>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</si>
  <si>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</si>
  <si>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</si>
  <si>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</si>
  <si>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</si>
  <si>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</si>
  <si>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</si>
  <si>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</si>
  <si>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</si>
  <si>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</si>
  <si>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</si>
  <si>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</si>
  <si>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</si>
  <si>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</si>
  <si>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</si>
  <si>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</si>
  <si>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</si>
  <si>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</si>
  <si>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</si>
  <si>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</si>
  <si>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</si>
  <si>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</si>
  <si>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</si>
  <si>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</si>
  <si>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</si>
  <si>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</si>
  <si>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</si>
  <si>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</si>
  <si>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</si>
  <si>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</si>
  <si>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</si>
  <si>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</si>
  <si>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</si>
  <si>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</si>
  <si>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</si>
  <si>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</si>
  <si>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</si>
  <si>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</si>
  <si>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</si>
  <si>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</si>
  <si>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</si>
  <si>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</si>
  <si>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</si>
  <si>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</si>
  <si>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</si>
  <si>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</si>
  <si>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</si>
  <si>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</si>
  <si>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</si>
  <si>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</si>
  <si>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</si>
  <si>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</si>
  <si>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</si>
  <si>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</si>
  <si>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</si>
  <si>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</si>
  <si>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</si>
  <si>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</si>
  <si>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</si>
  <si>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</si>
  <si>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</si>
  <si>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</si>
  <si>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</si>
  <si>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</si>
  <si>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</si>
  <si>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</si>
  <si>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</si>
  <si>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</si>
  <si>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</si>
  <si>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</si>
  <si>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</si>
  <si>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</si>
  <si>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</si>
  <si>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</si>
  <si>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</si>
  <si>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</si>
  <si>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</si>
  <si>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</si>
  <si>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</si>
  <si>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</si>
  <si>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</si>
  <si>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</si>
  <si>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</si>
  <si>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</si>
  <si>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</si>
  <si>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</si>
  <si>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</si>
  <si>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</si>
  <si>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</si>
  <si>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</si>
  <si>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</si>
  <si>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</si>
  <si>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</si>
  <si>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</si>
  <si>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</si>
  <si>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</si>
  <si>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</si>
  <si>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</si>
  <si>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</si>
  <si>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</si>
  <si>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</si>
  <si>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</si>
  <si>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</si>
  <si>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</si>
  <si>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</si>
  <si>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</si>
  <si>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</si>
  <si>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</si>
  <si>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</si>
  <si>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</si>
  <si>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</si>
  <si>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</si>
  <si>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</si>
  <si>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</si>
  <si>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</si>
  <si>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</si>
  <si>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</si>
  <si>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</si>
  <si>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</si>
  <si>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</si>
  <si>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</si>
  <si>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</si>
  <si>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</si>
  <si>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</si>
  <si>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</si>
  <si>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</si>
  <si>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</si>
  <si>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</si>
  <si>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</si>
  <si>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</si>
  <si>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</si>
  <si>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</si>
  <si>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</si>
  <si>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</si>
  <si>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</si>
  <si>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</si>
  <si>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</si>
  <si>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</si>
  <si>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</si>
  <si>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</si>
  <si>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</si>
  <si>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</si>
  <si>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</si>
  <si>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</si>
  <si>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</si>
  <si>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</si>
  <si>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</si>
  <si>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</si>
  <si>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</si>
  <si>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</si>
  <si>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</si>
  <si>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</si>
  <si>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</si>
  <si>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</si>
  <si>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</si>
  <si>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</si>
  <si>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</si>
  <si>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</si>
  <si>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</si>
  <si>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</si>
  <si>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</si>
  <si>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</si>
  <si>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</si>
  <si>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</si>
  <si>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</si>
  <si>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</si>
  <si>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</si>
  <si>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</si>
  <si>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</si>
  <si>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</si>
  <si>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</si>
  <si>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</si>
  <si>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</si>
  <si>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</si>
  <si>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</si>
  <si>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</si>
  <si>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</si>
  <si>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</si>
  <si>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</si>
  <si>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</si>
  <si>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</si>
  <si>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</si>
  <si>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</si>
  <si>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</si>
  <si>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</si>
  <si>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</si>
  <si>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</si>
  <si>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</si>
  <si>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</si>
  <si>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</si>
  <si>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</si>
  <si>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</si>
  <si>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</si>
  <si>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</si>
  <si>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</si>
  <si>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</si>
  <si>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</si>
  <si>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</si>
  <si>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</si>
  <si>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</si>
  <si>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</si>
  <si>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</si>
  <si>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</si>
  <si>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</si>
  <si>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</si>
  <si>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</si>
  <si>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</si>
  <si>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</si>
  <si>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</si>
  <si>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</si>
  <si>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</si>
  <si>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</si>
  <si>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</si>
  <si>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</si>
  <si>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</si>
  <si>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</si>
  <si>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</si>
  <si>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</si>
  <si>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</si>
  <si>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</si>
  <si>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</si>
  <si>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</si>
  <si>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</si>
  <si>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</si>
  <si>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</si>
  <si>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</si>
  <si>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</si>
  <si>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</si>
  <si>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</si>
  <si>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</si>
  <si>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</si>
  <si>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</si>
  <si>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</si>
  <si>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</si>
  <si>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</si>
  <si>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</si>
  <si>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</si>
  <si>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</si>
  <si>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</si>
  <si>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</si>
  <si>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</si>
  <si>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</si>
  <si>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</si>
  <si>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</si>
  <si>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</si>
  <si>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</si>
  <si>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</si>
  <si>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</si>
  <si>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</si>
  <si>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</si>
  <si>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</si>
  <si>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</si>
  <si>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</si>
  <si>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</si>
  <si>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</si>
  <si>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</si>
  <si>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</si>
  <si>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</si>
  <si>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</si>
  <si>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</si>
  <si>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</si>
  <si>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</si>
  <si>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</si>
  <si>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</si>
  <si>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</si>
  <si>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</si>
  <si>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</si>
  <si>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</si>
  <si>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</si>
  <si>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</si>
  <si>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</si>
  <si>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</si>
  <si>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</si>
  <si>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</si>
  <si>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</si>
  <si>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</si>
  <si>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</si>
  <si>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</si>
  <si>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</si>
  <si>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</si>
  <si>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</si>
  <si>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</si>
  <si>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</si>
  <si>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</si>
  <si>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</si>
  <si>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</si>
  <si>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</si>
  <si>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</si>
  <si>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</si>
  <si>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</si>
  <si>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</si>
  <si>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</si>
  <si>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</si>
  <si>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</si>
  <si>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</si>
  <si>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</si>
  <si>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</si>
  <si>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</si>
  <si>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</si>
  <si>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</si>
  <si>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</si>
  <si>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</si>
  <si>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</si>
  <si>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</si>
  <si>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</si>
  <si>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</si>
  <si>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</si>
  <si>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</si>
  <si>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</si>
  <si>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</si>
  <si>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</si>
  <si>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</si>
  <si>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</si>
  <si>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</si>
  <si>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</si>
  <si>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</si>
  <si>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</si>
  <si>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</si>
  <si>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</si>
  <si>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</si>
  <si>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</si>
  <si>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</si>
  <si>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</si>
  <si>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</si>
  <si>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</si>
  <si>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</si>
  <si>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</si>
  <si>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</si>
  <si>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</si>
  <si>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</si>
  <si>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</si>
  <si>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</si>
  <si>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</si>
  <si>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</si>
  <si>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</si>
  <si>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</si>
  <si>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</si>
  <si>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</si>
  <si>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</si>
  <si>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</si>
  <si>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</si>
  <si>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</si>
  <si>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</si>
  <si>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</si>
  <si>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</si>
  <si>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</si>
  <si>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</si>
  <si>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</si>
  <si>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</si>
  <si>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</si>
  <si>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</si>
  <si>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</si>
  <si>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</si>
  <si>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</si>
  <si>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</si>
  <si>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</si>
  <si>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</si>
  <si>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</si>
  <si>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</si>
  <si>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</si>
  <si>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</si>
  <si>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</si>
  <si>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</si>
  <si>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</si>
  <si>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</si>
  <si>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</si>
  <si>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</si>
  <si>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</si>
  <si>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</si>
  <si>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</si>
  <si>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</si>
  <si>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</si>
  <si>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</si>
  <si>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</si>
  <si>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</si>
  <si>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</si>
  <si>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</si>
  <si>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</si>
  <si>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</si>
  <si>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</si>
  <si>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</si>
  <si>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</si>
  <si>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</si>
  <si>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</si>
  <si>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</si>
  <si>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</si>
  <si>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</si>
  <si>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</si>
  <si>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</si>
  <si>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</si>
  <si>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</si>
  <si>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</si>
  <si>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</si>
  <si>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</si>
  <si>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</si>
  <si>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</si>
  <si>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</si>
  <si>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</si>
  <si>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</si>
  <si>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</si>
  <si>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</si>
  <si>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</si>
  <si>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</si>
  <si>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</si>
  <si>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</si>
  <si>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</si>
  <si>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</si>
  <si>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</si>
  <si>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</si>
  <si>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</si>
  <si>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</si>
  <si>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</si>
  <si>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</si>
  <si>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</si>
  <si>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</si>
  <si>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</si>
  <si>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</si>
  <si>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</si>
  <si>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</si>
  <si>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</si>
  <si>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</si>
  <si>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</si>
  <si>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</si>
  <si>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</si>
  <si>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</si>
  <si>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</si>
  <si>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</si>
  <si>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</si>
  <si>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</si>
  <si>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</si>
  <si>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</si>
  <si>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</si>
  <si>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</si>
  <si>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</si>
  <si>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</si>
  <si>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</si>
  <si>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</si>
  <si>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</si>
  <si>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</si>
  <si>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</si>
  <si>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</si>
  <si>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</si>
  <si>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</si>
  <si>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</si>
  <si>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</si>
  <si>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</si>
  <si>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</si>
  <si>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</si>
  <si>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</si>
  <si>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</si>
  <si>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</si>
  <si>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</si>
  <si>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</si>
  <si>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</si>
  <si>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</si>
  <si>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</si>
  <si>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</si>
  <si>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</si>
  <si>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</si>
  <si>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</si>
  <si>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</si>
  <si>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</si>
  <si>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</si>
  <si>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</si>
  <si>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</si>
  <si>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</si>
  <si>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</si>
  <si>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</si>
  <si>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</si>
  <si>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</si>
  <si>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</si>
  <si>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</si>
  <si>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</si>
  <si>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</si>
  <si>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</si>
  <si>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</si>
  <si>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</si>
  <si>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</si>
  <si>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</si>
  <si>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</si>
  <si>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</si>
  <si>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</si>
  <si>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</si>
  <si>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</si>
  <si>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</si>
  <si>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</si>
  <si>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</si>
  <si>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</si>
  <si>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</si>
  <si>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</si>
  <si>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</si>
  <si>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</si>
  <si>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</si>
  <si>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</si>
  <si>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</si>
  <si>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</si>
  <si>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</si>
  <si>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</si>
  <si>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</si>
  <si>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</si>
  <si>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</si>
  <si>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</si>
  <si>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</si>
  <si>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</si>
  <si>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</si>
  <si>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</si>
  <si>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</si>
  <si>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</si>
  <si>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</si>
  <si>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</si>
  <si>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</si>
  <si>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</si>
  <si>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</si>
  <si>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</si>
  <si>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</si>
  <si>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</si>
  <si>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</si>
  <si>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</si>
  <si>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</si>
  <si>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</si>
  <si>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</si>
  <si>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</si>
  <si>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</si>
  <si>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</si>
  <si>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</si>
  <si>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</si>
  <si>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</si>
  <si>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</si>
  <si>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</si>
  <si>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</si>
  <si>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</si>
  <si>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</si>
  <si>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</si>
  <si>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</si>
  <si>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</si>
  <si>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</si>
  <si>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</si>
  <si>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</si>
  <si>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</si>
  <si>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</si>
  <si>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</si>
  <si>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</si>
  <si>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</si>
  <si>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</si>
  <si>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</si>
  <si>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</si>
  <si>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</si>
  <si>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</si>
  <si>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</si>
  <si>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</si>
  <si>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</si>
  <si>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</si>
  <si>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</si>
  <si>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</si>
  <si>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</si>
  <si>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</si>
  <si>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</si>
  <si>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</si>
  <si>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</si>
  <si>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</si>
  <si>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</si>
  <si>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</si>
  <si>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</si>
  <si>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</si>
  <si>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</si>
  <si>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</si>
  <si>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</si>
  <si>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</si>
  <si>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</si>
  <si>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</si>
  <si>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</si>
  <si>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</si>
  <si>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</si>
  <si>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</si>
  <si>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</si>
  <si>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</si>
  <si>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</si>
  <si>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</si>
  <si>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</si>
  <si>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</si>
  <si>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</si>
  <si>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</si>
  <si>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</si>
  <si>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</si>
  <si>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</si>
  <si>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</si>
  <si>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</si>
  <si>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</si>
  <si>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</si>
  <si>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</si>
  <si>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</si>
  <si>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</si>
  <si>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</si>
  <si>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</si>
  <si>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</si>
  <si>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</si>
  <si>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</si>
  <si>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</si>
  <si>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</si>
  <si>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</si>
  <si>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</si>
  <si>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</si>
  <si>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</si>
  <si>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</si>
  <si>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</si>
  <si>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</si>
  <si>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</si>
  <si>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</si>
  <si>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</si>
  <si>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</si>
  <si>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</si>
  <si>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</si>
  <si>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</si>
  <si>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</si>
  <si>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</si>
  <si>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</si>
  <si>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</si>
  <si>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</si>
  <si>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</si>
  <si>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</si>
  <si>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</si>
  <si>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</si>
  <si>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</si>
  <si>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</si>
  <si>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</si>
  <si>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</si>
  <si>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</si>
  <si>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</si>
  <si>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</si>
  <si>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</si>
  <si>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</si>
  <si>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</si>
  <si>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</si>
  <si>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</si>
  <si>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</si>
  <si>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</si>
  <si>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</si>
  <si>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</si>
  <si>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</si>
  <si>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</si>
  <si>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</si>
  <si>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</si>
  <si>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</si>
  <si>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</si>
  <si>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</si>
  <si>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</si>
  <si>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</si>
  <si>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</si>
  <si>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</si>
  <si>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</si>
  <si>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</si>
  <si>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</si>
  <si>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</si>
  <si>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</si>
  <si>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</si>
  <si>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</si>
  <si>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</si>
  <si>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</si>
  <si>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</si>
  <si>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</si>
  <si>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</si>
  <si>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</si>
  <si>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</si>
  <si>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</si>
  <si>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</si>
  <si>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</si>
  <si>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</si>
  <si>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</si>
  <si>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</si>
  <si>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</si>
  <si>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</si>
  <si>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</si>
  <si>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</si>
  <si>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</si>
  <si>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</si>
  <si>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</si>
  <si>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</si>
  <si>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</si>
  <si>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</si>
  <si>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</si>
  <si>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</si>
  <si>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</si>
  <si>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</si>
  <si>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</si>
  <si>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</si>
  <si>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</si>
  <si>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</si>
  <si>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</si>
  <si>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</si>
  <si>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</si>
  <si>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</si>
  <si>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</si>
  <si>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</si>
  <si>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</si>
  <si>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</si>
  <si>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</si>
  <si>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</si>
  <si>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</si>
  <si>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</si>
  <si>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</si>
  <si>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</si>
  <si>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</si>
  <si>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</si>
  <si>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</si>
  <si>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</si>
  <si>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</si>
  <si>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</si>
  <si>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</si>
  <si>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</si>
  <si>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</si>
  <si>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</si>
  <si>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</si>
  <si>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</si>
  <si>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</si>
  <si>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</si>
  <si>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</si>
  <si>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</si>
  <si>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</si>
  <si>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</si>
  <si>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</si>
  <si>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</si>
  <si>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</si>
  <si>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</si>
  <si>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</si>
  <si>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</si>
  <si>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</si>
  <si>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</si>
  <si>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</si>
  <si>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</si>
  <si>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</si>
  <si>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</si>
  <si>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</si>
  <si>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</si>
  <si>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</si>
  <si>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</si>
  <si>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</si>
  <si>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</si>
  <si>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</si>
  <si>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</si>
  <si>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</si>
  <si>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</si>
  <si>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</si>
  <si>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</si>
  <si>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</si>
  <si>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</si>
  <si>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</si>
  <si>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</si>
  <si>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</si>
  <si>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</si>
  <si>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</si>
  <si>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</si>
  <si>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</si>
  <si>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</si>
  <si>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</si>
  <si>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</si>
  <si>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</si>
  <si>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</si>
  <si>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</si>
  <si>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</si>
  <si>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</si>
  <si>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</si>
  <si>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</si>
  <si>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</si>
  <si>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</si>
  <si>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</si>
  <si>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</si>
  <si>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</si>
  <si>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</si>
  <si>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</si>
  <si>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</si>
  <si>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</si>
  <si>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</si>
  <si>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</si>
  <si>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</si>
  <si>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</si>
  <si>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</si>
  <si>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</si>
  <si>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</si>
  <si>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</si>
  <si>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</si>
  <si>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</si>
  <si>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</si>
  <si>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</si>
  <si>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</si>
  <si>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</si>
  <si>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</si>
  <si>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</si>
  <si>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</si>
  <si>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</si>
  <si>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</si>
  <si>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</si>
  <si>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</si>
  <si>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</si>
  <si>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</si>
  <si>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</si>
  <si>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</si>
  <si>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</si>
  <si>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</si>
  <si>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</si>
  <si>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</si>
  <si>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</si>
  <si>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</si>
  <si>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</si>
  <si>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</si>
  <si>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</si>
  <si>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</si>
  <si>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</si>
  <si>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</si>
  <si>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</si>
  <si>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</si>
  <si>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</si>
  <si>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</si>
  <si>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</si>
  <si>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</si>
  <si>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</si>
  <si>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</si>
  <si>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</si>
  <si>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</si>
  <si>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</si>
  <si>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</si>
  <si>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</si>
  <si>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</si>
  <si>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</si>
  <si>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</si>
  <si>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</si>
  <si>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</si>
  <si>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</si>
  <si>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</si>
  <si>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</si>
  <si>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</si>
  <si>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</si>
  <si>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</si>
  <si>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</si>
  <si>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</si>
  <si>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</si>
  <si>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</si>
  <si>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</si>
  <si>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</si>
  <si>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</si>
  <si>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</si>
  <si>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</si>
  <si>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</si>
  <si>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</si>
  <si>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</si>
  <si>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</si>
  <si>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</si>
  <si>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</si>
  <si>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</si>
  <si>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</si>
  <si>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</si>
  <si>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</si>
  <si>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</si>
  <si>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</si>
  <si>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</si>
  <si>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</si>
  <si>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</si>
  <si>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</si>
  <si>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</si>
  <si>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</si>
  <si>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</si>
  <si>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</si>
  <si>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</si>
  <si>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</si>
  <si>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</si>
  <si>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</si>
  <si>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</si>
  <si>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</si>
  <si>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</si>
  <si>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</si>
  <si>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</si>
  <si>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</si>
  <si>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</si>
  <si>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</si>
  <si>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</si>
  <si>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</si>
  <si>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</si>
  <si>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</si>
  <si>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</si>
  <si>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</si>
  <si>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</si>
  <si>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</si>
  <si>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</si>
  <si>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</si>
  <si>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</si>
  <si>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</si>
  <si>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</si>
  <si>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</si>
  <si>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</si>
  <si>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</si>
  <si>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</si>
  <si>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</si>
  <si>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</si>
  <si>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</si>
  <si>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</si>
  <si>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</si>
  <si>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</si>
  <si>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</si>
  <si>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</si>
  <si>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</si>
  <si>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</si>
  <si>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</si>
  <si>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</si>
  <si>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</si>
  <si>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</si>
  <si>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</si>
  <si>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</si>
  <si>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</si>
  <si>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</si>
  <si>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</si>
  <si>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</si>
  <si>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</si>
  <si>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</si>
  <si>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</si>
  <si>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</si>
  <si>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</si>
  <si>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</si>
  <si>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</si>
  <si>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</si>
  <si>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</si>
  <si>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</si>
  <si>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</si>
  <si>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</si>
  <si>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</si>
  <si>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</si>
  <si>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</si>
  <si>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</si>
  <si>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</si>
  <si>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</si>
  <si>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</si>
  <si>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</si>
  <si>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</si>
  <si>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</si>
  <si>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</si>
  <si>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</si>
  <si>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</si>
  <si>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</si>
  <si>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</si>
  <si>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</si>
  <si>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</si>
  <si>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</si>
  <si>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</si>
  <si>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</si>
  <si>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</si>
  <si>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</si>
  <si>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</si>
  <si>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</si>
  <si>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</si>
  <si>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</si>
  <si>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</si>
  <si>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</si>
  <si>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</si>
  <si>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</si>
  <si>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</si>
  <si>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</si>
  <si>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</si>
  <si>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</si>
  <si>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</si>
  <si>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</si>
  <si>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</si>
  <si>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</si>
  <si>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</si>
  <si>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</si>
  <si>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</si>
  <si>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</si>
  <si>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</si>
  <si>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</si>
  <si>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</si>
  <si>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</si>
  <si>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</si>
  <si>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</si>
  <si>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</si>
  <si>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</si>
  <si>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</si>
  <si>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</si>
  <si>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</si>
  <si>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</si>
  <si>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</si>
  <si>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</si>
  <si>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</si>
  <si>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</si>
  <si>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</si>
  <si>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</si>
  <si>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</si>
  <si>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</si>
  <si>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</si>
  <si>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</si>
  <si>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</si>
  <si>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</si>
  <si>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</si>
  <si>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</si>
  <si>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</si>
  <si>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</si>
  <si>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</si>
  <si>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</si>
  <si>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</si>
  <si>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</si>
  <si>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</si>
  <si>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</si>
  <si>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</si>
  <si>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</si>
  <si>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</si>
  <si>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</si>
  <si>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</si>
  <si>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</si>
  <si>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</si>
  <si>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</si>
  <si>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</si>
  <si>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</si>
  <si>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</si>
  <si>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</si>
  <si>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</si>
  <si>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</si>
  <si>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</si>
  <si>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</si>
  <si>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</si>
  <si>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</si>
  <si>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</si>
  <si>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</si>
  <si>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</si>
  <si>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</si>
  <si>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</si>
  <si>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</si>
  <si>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</si>
  <si>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</si>
  <si>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</si>
  <si>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</si>
  <si>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</si>
  <si>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</si>
  <si>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</si>
  <si>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</si>
  <si>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</si>
  <si>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</si>
  <si>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</si>
  <si>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</si>
  <si>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</si>
  <si>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</si>
  <si>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</si>
  <si>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</si>
  <si>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</si>
  <si>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</si>
  <si>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</si>
  <si>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</si>
  <si>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</si>
  <si>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</si>
  <si>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</si>
  <si>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</si>
  <si>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</si>
  <si>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</si>
  <si>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</si>
  <si>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</si>
  <si>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</si>
  <si>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</si>
  <si>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</si>
  <si>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</si>
  <si>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</si>
  <si>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</si>
  <si>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</si>
  <si>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</si>
  <si>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</si>
  <si>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</si>
  <si>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</si>
  <si>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</si>
  <si>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</si>
  <si>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</si>
  <si>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</si>
  <si>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</si>
  <si>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</si>
  <si>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</si>
  <si>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</si>
  <si>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</si>
  <si>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</si>
  <si>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</si>
  <si>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</si>
  <si>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</si>
  <si>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</si>
  <si>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</si>
  <si>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</si>
  <si>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</si>
  <si>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</si>
  <si>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</si>
  <si>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</si>
  <si>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</si>
  <si>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</si>
  <si>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</si>
  <si>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</si>
  <si>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</si>
  <si>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</si>
  <si>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</si>
  <si>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</si>
  <si>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</si>
  <si>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</si>
  <si>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</si>
  <si>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</si>
  <si>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</si>
  <si>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</si>
  <si>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</si>
  <si>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</si>
  <si>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</si>
  <si>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</si>
  <si>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</si>
  <si>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</si>
  <si>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</si>
  <si>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</si>
  <si>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</si>
  <si>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</si>
  <si>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</si>
  <si>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</si>
  <si>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</si>
  <si>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</si>
  <si>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</si>
  <si>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</si>
  <si>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</si>
  <si>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</si>
  <si>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</si>
  <si>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</si>
  <si>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</si>
  <si>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</si>
  <si>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</si>
  <si>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</si>
  <si>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</si>
  <si>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</si>
  <si>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</si>
  <si>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</si>
  <si>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</si>
  <si>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</si>
  <si>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</si>
  <si>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</si>
  <si>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</si>
  <si>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</si>
  <si>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</si>
  <si>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</si>
  <si>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</si>
  <si>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</si>
  <si>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</si>
  <si>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</si>
  <si>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</si>
  <si>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</si>
  <si>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</si>
  <si>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</si>
  <si>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</si>
  <si>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</si>
  <si>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</si>
  <si>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</si>
  <si>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</si>
  <si>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</si>
  <si>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</si>
  <si>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</si>
  <si>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</si>
  <si>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</si>
  <si>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</si>
  <si>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</si>
  <si>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</si>
  <si>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</si>
  <si>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</si>
  <si>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</si>
  <si>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</si>
  <si>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</si>
  <si>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</si>
  <si>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</si>
  <si>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</si>
  <si>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</si>
  <si>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</si>
  <si>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</si>
  <si>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</si>
  <si>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</si>
  <si>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</si>
  <si>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</si>
  <si>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</si>
  <si>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</si>
  <si>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</si>
  <si>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</si>
  <si>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</si>
  <si>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</si>
  <si>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</si>
  <si>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</si>
  <si>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</si>
  <si>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</si>
  <si>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</si>
  <si>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</si>
  <si>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</si>
  <si>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</si>
  <si>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</si>
  <si>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</si>
  <si>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</si>
  <si>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</si>
  <si>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</si>
  <si>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</si>
  <si>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</si>
  <si>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</si>
  <si>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</si>
  <si>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</si>
  <si>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</si>
  <si>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</si>
  <si>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</si>
  <si>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</si>
  <si>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</si>
  <si>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</si>
  <si>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</si>
  <si>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</si>
  <si>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</si>
  <si>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</si>
  <si>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</si>
  <si>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</si>
  <si>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</si>
  <si>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</si>
  <si>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</si>
  <si>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</si>
  <si>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</si>
  <si>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</si>
  <si>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</si>
  <si>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</si>
  <si>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</si>
  <si>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</si>
  <si>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</si>
  <si>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</si>
  <si>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</si>
  <si>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</si>
  <si>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</si>
  <si>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</si>
  <si>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</si>
  <si>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</si>
  <si>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</si>
  <si>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</si>
  <si>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</si>
  <si>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</si>
  <si>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</si>
  <si>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</si>
  <si>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</si>
  <si>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</si>
  <si>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</si>
  <si>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</si>
  <si>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</si>
  <si>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</si>
  <si>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</si>
  <si>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</si>
  <si>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</si>
  <si>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</si>
  <si>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</si>
  <si>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</si>
  <si>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</si>
  <si>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</si>
  <si>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</si>
  <si>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</si>
  <si>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</si>
  <si>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</si>
  <si>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</si>
  <si>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</si>
  <si>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</si>
  <si>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</si>
  <si>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</si>
  <si>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</si>
  <si>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</si>
  <si>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</si>
  <si>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</si>
  <si>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</si>
  <si>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</si>
  <si>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</si>
  <si>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</si>
  <si>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</si>
  <si>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</si>
  <si>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</si>
  <si>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</si>
  <si>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</si>
  <si>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</si>
  <si>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</si>
  <si>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</si>
  <si>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</si>
  <si>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</si>
  <si>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</si>
  <si>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</si>
  <si>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</si>
  <si>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</si>
  <si>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</si>
  <si>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</si>
  <si>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</si>
  <si>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</si>
  <si>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</si>
  <si>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</si>
  <si>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</si>
  <si>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</si>
  <si>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</si>
  <si>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</si>
  <si>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</si>
  <si>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</si>
  <si>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</si>
  <si>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</si>
  <si>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</si>
  <si>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</si>
  <si>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</si>
  <si>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</si>
  <si>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</si>
  <si>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</si>
  <si>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</si>
  <si>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</si>
  <si>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</si>
  <si>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</si>
  <si>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</si>
  <si>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</si>
  <si>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</si>
  <si>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</si>
  <si>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</si>
  <si>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</si>
  <si>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</si>
  <si>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</si>
  <si>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</si>
  <si>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</si>
  <si>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</si>
  <si>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</si>
  <si>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</si>
  <si>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</si>
  <si>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</si>
  <si>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</si>
  <si>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</si>
  <si>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</si>
  <si>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</si>
  <si>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</si>
  <si>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</si>
  <si>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</si>
  <si>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</si>
  <si>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</si>
  <si>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</si>
  <si>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</si>
  <si>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</si>
  <si>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</si>
  <si>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</si>
  <si>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</si>
  <si>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</si>
  <si>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</si>
  <si>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</si>
  <si>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</si>
  <si>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</si>
  <si>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</si>
  <si>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</si>
  <si>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</si>
  <si>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</si>
  <si>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</si>
  <si>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</si>
  <si>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</si>
  <si>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</si>
  <si>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</si>
  <si>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</si>
  <si>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</si>
  <si>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</si>
  <si>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</si>
  <si>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</si>
  <si>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</si>
  <si>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</si>
  <si>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</si>
  <si>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</si>
  <si>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</si>
  <si>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</si>
  <si>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</si>
  <si>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</si>
  <si>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</si>
  <si>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</si>
  <si>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</si>
  <si>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</si>
  <si>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</si>
  <si>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</si>
  <si>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</si>
  <si>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</si>
  <si>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</si>
  <si>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</si>
  <si>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</si>
  <si>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</si>
  <si>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</si>
  <si>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</si>
  <si>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</si>
  <si>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</si>
  <si>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</si>
  <si>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</si>
  <si>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</si>
  <si>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</si>
  <si>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</si>
  <si>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</si>
  <si>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</si>
  <si>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</si>
  <si>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</si>
  <si>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</si>
  <si>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</si>
  <si>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</si>
  <si>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</si>
  <si>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</si>
  <si>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</si>
  <si>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</si>
  <si>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</si>
  <si>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</si>
  <si>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</si>
  <si>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</si>
  <si>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</si>
  <si>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</si>
  <si>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</si>
  <si>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</si>
  <si>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</si>
  <si>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</si>
  <si>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</si>
  <si>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</si>
  <si>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</si>
  <si>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</si>
  <si>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</si>
  <si>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</si>
  <si>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</si>
  <si>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</si>
  <si>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</si>
  <si>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</si>
  <si>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</si>
  <si>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</si>
  <si>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</si>
  <si>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</si>
  <si>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</si>
  <si>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</si>
  <si>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</si>
  <si>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</si>
  <si>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</si>
  <si>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</si>
  <si>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</si>
  <si>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</si>
  <si>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</si>
  <si>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</si>
  <si>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</si>
  <si>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</si>
  <si>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</si>
  <si>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</si>
  <si>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</si>
  <si>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</si>
  <si>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</si>
  <si>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</si>
  <si>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</si>
  <si>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</si>
  <si>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</si>
  <si>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</si>
  <si>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</si>
  <si>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</si>
  <si>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</si>
  <si>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</si>
  <si>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</si>
  <si>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</si>
  <si>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</si>
  <si>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</si>
  <si>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</si>
  <si>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</si>
  <si>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</si>
  <si>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</si>
  <si>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</si>
  <si>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</si>
  <si>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</si>
  <si>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</si>
  <si>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</si>
  <si>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</si>
  <si>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</si>
  <si>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</si>
  <si>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</si>
  <si>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</si>
  <si>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</si>
  <si>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</si>
  <si>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</si>
  <si>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</si>
  <si>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</si>
  <si>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</si>
  <si>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</si>
  <si>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</si>
  <si>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</si>
  <si>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</si>
  <si>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</si>
  <si>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</si>
  <si>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</si>
  <si>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</si>
  <si>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</si>
  <si>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</si>
  <si>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</si>
  <si>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</si>
  <si>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</si>
  <si>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</si>
  <si>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</si>
  <si>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</si>
  <si>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</si>
  <si>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</si>
  <si>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</si>
  <si>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</si>
  <si>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</si>
  <si>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</si>
  <si>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</si>
  <si>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</si>
  <si>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</si>
  <si>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</si>
  <si>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</si>
  <si>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</si>
  <si>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</si>
  <si>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</si>
  <si>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</si>
  <si>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</si>
  <si>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</si>
  <si>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</si>
  <si>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</si>
  <si>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</si>
  <si>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</si>
  <si>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</si>
  <si>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</si>
  <si>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</si>
  <si>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</si>
  <si>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</si>
  <si>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</si>
  <si>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</si>
  <si>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</si>
  <si>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</si>
  <si>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</si>
  <si>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</si>
  <si>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</si>
  <si>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</si>
  <si>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</si>
  <si>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</si>
  <si>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</si>
  <si>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</si>
  <si>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</si>
  <si>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</si>
  <si>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</si>
  <si>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</si>
  <si>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</si>
  <si>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</si>
  <si>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</si>
  <si>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</si>
  <si>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</si>
  <si>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</si>
  <si>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</si>
  <si>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</si>
  <si>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</si>
  <si>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</si>
  <si>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</si>
  <si>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</si>
  <si>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</si>
  <si>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</si>
  <si>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</si>
  <si>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</si>
  <si>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</si>
  <si>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</si>
  <si>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</si>
  <si>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</si>
  <si>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</si>
  <si>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</si>
  <si>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</si>
  <si>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</si>
  <si>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</si>
  <si>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</si>
  <si>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</si>
  <si>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</si>
  <si>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</si>
  <si>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</si>
  <si>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</si>
  <si>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</si>
  <si>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</si>
  <si>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</si>
  <si>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</si>
  <si>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</si>
  <si>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</si>
  <si>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</si>
  <si>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</si>
  <si>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</si>
  <si>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</si>
  <si>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</si>
  <si>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</si>
  <si>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</si>
  <si>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</si>
  <si>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</si>
  <si>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</si>
  <si>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</si>
  <si>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</si>
  <si>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</si>
  <si>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</si>
  <si>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</si>
  <si>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</si>
  <si>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</si>
  <si>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</si>
  <si>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</si>
  <si>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</si>
  <si>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</si>
  <si>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</si>
  <si>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</si>
  <si>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</si>
  <si>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</si>
  <si>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</si>
  <si>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</si>
  <si>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</si>
  <si>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</si>
  <si>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</si>
  <si>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</si>
  <si>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</si>
  <si>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</si>
  <si>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</si>
  <si>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</si>
  <si>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</si>
  <si>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</si>
  <si>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</si>
  <si>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</si>
  <si>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</si>
  <si>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</si>
  <si>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</si>
  <si>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</si>
  <si>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</si>
  <si>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</si>
  <si>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</si>
  <si>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</si>
  <si>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</si>
  <si>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</si>
  <si>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</si>
  <si>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</si>
  <si>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</si>
  <si>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</si>
  <si>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</si>
  <si>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</si>
  <si>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</si>
  <si>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</si>
  <si>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</si>
  <si>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</si>
  <si>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</si>
  <si>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</si>
  <si>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</si>
  <si>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</si>
  <si>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</si>
  <si>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</si>
  <si>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</si>
  <si>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</si>
  <si>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</si>
  <si>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</si>
  <si>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</si>
  <si>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</si>
  <si>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</si>
  <si>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</si>
  <si>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</si>
  <si>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</si>
  <si>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</si>
  <si>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</si>
  <si>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</si>
  <si>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</si>
  <si>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</si>
  <si>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</si>
  <si>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</si>
  <si>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</si>
  <si>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</si>
  <si>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</si>
  <si>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</si>
  <si>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</si>
  <si>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</si>
  <si>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</si>
  <si>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</si>
  <si>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</si>
  <si>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</si>
  <si>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</si>
  <si>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</si>
  <si>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</si>
  <si>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</si>
  <si>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</si>
  <si>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</si>
  <si>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</si>
  <si>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</si>
  <si>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</si>
  <si>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</si>
  <si>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</si>
  <si>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</si>
  <si>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</si>
  <si>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</si>
  <si>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</si>
  <si>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</si>
  <si>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</si>
  <si>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</si>
  <si>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</si>
  <si>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</si>
  <si>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</si>
  <si>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</si>
  <si>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</si>
  <si>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</si>
  <si>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</si>
  <si>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</si>
  <si>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</si>
  <si>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</si>
  <si>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</si>
  <si>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</si>
  <si>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</si>
  <si>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</si>
  <si>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</si>
  <si>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</si>
  <si>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</si>
  <si>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</si>
  <si>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</si>
  <si>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</si>
  <si>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</si>
  <si>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</si>
  <si>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</si>
  <si>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</si>
  <si>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</si>
  <si>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</si>
  <si>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</si>
  <si>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</si>
  <si>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</si>
  <si>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</si>
  <si>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</si>
  <si>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</si>
  <si>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</si>
  <si>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</si>
  <si>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</si>
  <si>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</si>
  <si>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</si>
  <si>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</si>
  <si>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</si>
  <si>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</si>
  <si>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</si>
  <si>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</si>
  <si>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</si>
  <si>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</si>
  <si>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</si>
  <si>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</si>
  <si>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</si>
  <si>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</si>
  <si>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</si>
  <si>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</si>
  <si>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</si>
  <si>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</si>
  <si>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</si>
  <si>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</si>
  <si>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</si>
  <si>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</si>
  <si>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</si>
  <si>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</si>
  <si>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</si>
  <si>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</si>
  <si>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</si>
  <si>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</si>
  <si>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</si>
  <si>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</si>
  <si>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</si>
  <si>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</si>
  <si>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</si>
  <si>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</si>
  <si>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</si>
  <si>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</si>
  <si>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</si>
  <si>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</si>
  <si>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</si>
  <si>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</si>
  <si>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</si>
  <si>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</si>
  <si>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</si>
  <si>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</si>
  <si>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</si>
  <si>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</si>
  <si>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</si>
  <si>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</si>
  <si>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</si>
  <si>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</si>
  <si>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</si>
  <si>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</si>
  <si>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</si>
  <si>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</si>
  <si>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</si>
  <si>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</si>
  <si>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</si>
  <si>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</si>
  <si>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</si>
  <si>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</si>
  <si>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</si>
  <si>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</si>
  <si>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</si>
  <si>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</si>
  <si>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</si>
  <si>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</si>
  <si>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</si>
  <si>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</si>
  <si>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</si>
  <si>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</si>
  <si>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</si>
  <si>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</si>
  <si>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</si>
  <si>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</si>
  <si>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</si>
  <si>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</si>
  <si>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</si>
  <si>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</si>
  <si>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</si>
  <si>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</si>
  <si>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</si>
  <si>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</si>
  <si>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</si>
  <si>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</si>
  <si>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</si>
  <si>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</si>
  <si>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</si>
  <si>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</si>
  <si>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</si>
  <si>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</si>
  <si>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</si>
  <si>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</si>
  <si>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</si>
  <si>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</si>
  <si>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</si>
  <si>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</si>
  <si>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</si>
  <si>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</si>
  <si>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</si>
  <si>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</si>
  <si>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</si>
  <si>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</si>
  <si>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</si>
  <si>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</si>
  <si>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</si>
  <si>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</si>
  <si>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</si>
  <si>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</si>
  <si>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</si>
  <si>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</si>
  <si>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</si>
  <si>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</si>
  <si>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</si>
  <si>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</si>
  <si>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</si>
  <si>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</si>
  <si>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</si>
  <si>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</si>
  <si>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</si>
  <si>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</si>
  <si>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</si>
  <si>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</si>
  <si>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</si>
  <si>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</si>
  <si>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</si>
  <si>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</si>
  <si>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</si>
  <si>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</si>
  <si>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</si>
  <si>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</si>
  <si>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</si>
  <si>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</si>
  <si>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</si>
  <si>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</si>
  <si>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</si>
  <si>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</si>
  <si>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</si>
  <si>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</si>
  <si>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</si>
  <si>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</si>
  <si>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</si>
  <si>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</si>
  <si>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</si>
  <si>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</si>
  <si>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</si>
  <si>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</si>
  <si>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</si>
  <si>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</si>
  <si>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</si>
  <si>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</si>
  <si>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</si>
  <si>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</si>
  <si>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</si>
  <si>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</si>
  <si>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</si>
  <si>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</si>
  <si>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</si>
  <si>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</si>
  <si>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</si>
  <si>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</si>
  <si>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</si>
  <si>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</si>
  <si>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</si>
  <si>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</si>
  <si>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</si>
  <si>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</si>
  <si>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</si>
  <si>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</si>
  <si>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</si>
  <si>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</si>
  <si>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</si>
  <si>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</si>
  <si>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</si>
  <si>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</si>
  <si>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</si>
  <si>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</si>
  <si>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</si>
  <si>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</si>
  <si>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</si>
  <si>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</si>
  <si>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</si>
  <si>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</si>
  <si>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</si>
  <si>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</si>
  <si>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</si>
  <si>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</si>
  <si>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</si>
  <si>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</si>
  <si>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</si>
  <si>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</si>
  <si>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</si>
  <si>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</si>
  <si>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</si>
  <si>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</si>
  <si>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</si>
  <si>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</si>
  <si>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</si>
  <si>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</si>
  <si>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</si>
  <si>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</si>
  <si>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</si>
  <si>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</si>
  <si>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</si>
  <si>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</si>
  <si>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</si>
  <si>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</si>
  <si>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</si>
  <si>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</si>
  <si>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</si>
  <si>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</si>
  <si>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</si>
  <si>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</si>
  <si>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</si>
  <si>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</si>
  <si>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</si>
  <si>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</si>
  <si>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</si>
  <si>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</si>
  <si>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</si>
  <si>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</si>
  <si>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</si>
  <si>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</si>
  <si>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</si>
  <si>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</si>
  <si>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</si>
  <si>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</si>
  <si>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</si>
  <si>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</si>
  <si>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</si>
  <si>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</si>
  <si>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</si>
  <si>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</si>
  <si>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</si>
  <si>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</si>
  <si>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</si>
  <si>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</si>
  <si>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</si>
  <si>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</si>
  <si>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</si>
  <si>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</si>
  <si>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</si>
  <si>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</si>
  <si>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</si>
  <si>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</si>
  <si>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</si>
  <si>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</si>
  <si>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</si>
  <si>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</si>
  <si>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</si>
  <si>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</si>
  <si>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</si>
  <si>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</si>
  <si>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</si>
  <si>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</si>
  <si>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</si>
  <si>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</si>
  <si>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</si>
  <si>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</si>
  <si>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</si>
  <si>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</si>
  <si>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</si>
  <si>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</si>
  <si>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</si>
  <si>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</si>
  <si>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</si>
  <si>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</si>
  <si>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</si>
  <si>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</si>
  <si>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</si>
  <si>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</si>
  <si>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</si>
  <si>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</si>
  <si>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</si>
  <si>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</si>
  <si>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</si>
  <si>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</si>
  <si>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</si>
  <si>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</si>
  <si>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</si>
  <si>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</si>
  <si>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</si>
  <si>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</si>
  <si>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</si>
  <si>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</si>
  <si>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</si>
  <si>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</si>
  <si>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</si>
  <si>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</si>
  <si>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</si>
  <si>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</si>
  <si>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</si>
  <si>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</si>
  <si>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</si>
  <si>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</si>
  <si>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</si>
  <si>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</si>
  <si>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</si>
  <si>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</si>
  <si>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</si>
  <si>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</si>
  <si>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</si>
  <si>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</si>
  <si>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</si>
  <si>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</si>
  <si>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</si>
  <si>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</si>
  <si>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</si>
  <si>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</si>
  <si>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</si>
  <si>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</si>
  <si>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</si>
  <si>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</si>
  <si>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</si>
  <si>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</si>
  <si>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</si>
  <si>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</si>
  <si>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</si>
  <si>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</si>
  <si>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</si>
  <si>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</si>
  <si>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</si>
  <si>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</si>
  <si>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</si>
  <si>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</si>
  <si>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</si>
  <si>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</si>
  <si>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</si>
  <si>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</si>
  <si>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</si>
  <si>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</si>
  <si>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</si>
  <si>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</si>
  <si>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</si>
  <si>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</si>
  <si>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</si>
  <si>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</si>
  <si>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</si>
  <si>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</si>
  <si>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</si>
  <si>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</si>
  <si>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</si>
  <si>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</si>
  <si>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</si>
  <si>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</si>
  <si>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</si>
  <si>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</si>
  <si>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</si>
  <si>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</si>
  <si>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</si>
  <si>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</si>
  <si>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</si>
  <si>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</si>
  <si>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</si>
  <si>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</si>
  <si>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</si>
  <si>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</si>
  <si>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</si>
  <si>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</si>
  <si>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</si>
  <si>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</si>
  <si>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</si>
  <si>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</si>
  <si>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</si>
  <si>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</si>
  <si>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</si>
  <si>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</si>
  <si>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</si>
  <si>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</si>
  <si>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</si>
  <si>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</si>
  <si>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</si>
  <si>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</si>
  <si>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</si>
  <si>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</si>
  <si>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</si>
  <si>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</si>
  <si>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</si>
  <si>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</si>
  <si>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</si>
  <si>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</si>
  <si>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</si>
  <si>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</si>
  <si>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</si>
  <si>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</si>
  <si>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</si>
  <si>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</si>
  <si>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</si>
  <si>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</si>
  <si>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</si>
  <si>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</si>
  <si>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</si>
  <si>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</si>
  <si>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</si>
  <si>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</si>
  <si>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</si>
  <si>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</si>
  <si>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</si>
  <si>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</si>
  <si>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</si>
  <si>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</si>
  <si>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</si>
  <si>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</si>
  <si>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</si>
  <si>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</si>
  <si>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</si>
  <si>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</si>
  <si>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</si>
  <si>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</si>
  <si>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</si>
  <si>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</si>
  <si>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</si>
  <si>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</si>
  <si>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</si>
  <si>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</si>
  <si>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</si>
  <si>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</si>
  <si>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</si>
  <si>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</si>
  <si>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</si>
  <si>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</si>
  <si>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</si>
  <si>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</si>
  <si>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</si>
  <si>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</si>
  <si>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</si>
  <si>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</si>
  <si>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</si>
  <si>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</si>
  <si>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</si>
  <si>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</si>
  <si>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</si>
  <si>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</si>
  <si>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</si>
  <si>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</si>
  <si>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</si>
  <si>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</si>
  <si>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</si>
  <si>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</si>
  <si>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</si>
  <si>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</si>
  <si>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</si>
  <si>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</si>
  <si>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</si>
  <si>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</si>
  <si>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</si>
  <si>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</si>
  <si>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</si>
  <si>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</si>
  <si>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</si>
  <si>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</si>
  <si>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</si>
  <si>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</si>
  <si>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</si>
  <si>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</si>
  <si>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</si>
  <si>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</si>
  <si>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</si>
  <si>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</si>
  <si>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</si>
  <si>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</si>
  <si>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</si>
  <si>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</si>
  <si>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</si>
  <si>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</si>
  <si>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</si>
  <si>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</si>
  <si>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</si>
  <si>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</si>
  <si>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</si>
  <si>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</si>
  <si>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</si>
  <si>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</si>
  <si>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</si>
  <si>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</si>
  <si>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</si>
  <si>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</si>
  <si>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</si>
  <si>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</si>
  <si>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</si>
  <si>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</si>
  <si>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</si>
  <si>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</si>
  <si>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</si>
  <si>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</si>
  <si>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</si>
  <si>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</si>
  <si>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</si>
  <si>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</si>
  <si>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</si>
  <si>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</si>
  <si>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</si>
  <si>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</si>
  <si>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</si>
  <si>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</si>
  <si>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</si>
  <si>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</si>
  <si>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</si>
  <si>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</si>
  <si>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</si>
  <si>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</si>
  <si>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</si>
  <si>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</si>
  <si>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</si>
  <si>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</si>
  <si>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</si>
  <si>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</si>
  <si>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</si>
  <si>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</si>
  <si>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</si>
  <si>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</si>
  <si>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</si>
  <si>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</si>
  <si>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</si>
  <si>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</si>
  <si>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</si>
  <si>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</si>
  <si>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</si>
  <si>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</si>
  <si>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</si>
  <si>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</si>
  <si>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</si>
  <si>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</si>
  <si>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</si>
  <si>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</si>
  <si>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</si>
  <si>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</si>
  <si>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</si>
  <si>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</si>
  <si>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</si>
  <si>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</si>
  <si>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</si>
  <si>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</si>
  <si>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</si>
  <si>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</si>
  <si>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</si>
  <si>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</si>
  <si>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</si>
  <si>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</si>
  <si>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</si>
  <si>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</si>
  <si>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</si>
  <si>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</si>
  <si>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</si>
  <si>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</si>
  <si>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</si>
  <si>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</si>
  <si>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</si>
  <si>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</si>
  <si>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</si>
  <si>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</si>
  <si>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</si>
  <si>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</si>
  <si>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</si>
  <si>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</si>
  <si>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</si>
  <si>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</si>
  <si>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</si>
  <si>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</si>
  <si>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</si>
  <si>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</si>
  <si>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</si>
  <si>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</si>
  <si>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</si>
  <si>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</si>
  <si>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</si>
  <si>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</si>
  <si>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</si>
  <si>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</si>
  <si>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</si>
  <si>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</si>
  <si>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</si>
  <si>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</si>
  <si>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</si>
  <si>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</si>
  <si>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</si>
  <si>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</si>
  <si>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</si>
  <si>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</si>
  <si>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</si>
  <si>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</si>
  <si>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</si>
  <si>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</si>
  <si>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</si>
  <si>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</si>
  <si>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</si>
  <si>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</si>
  <si>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</si>
  <si>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</si>
  <si>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</si>
  <si>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</si>
  <si>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</si>
  <si>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</si>
  <si>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</si>
  <si>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</si>
  <si>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</si>
  <si>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</si>
  <si>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</si>
  <si>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</si>
  <si>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</si>
  <si>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</si>
  <si>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</si>
  <si>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</si>
  <si>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</si>
  <si>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</si>
  <si>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</si>
  <si>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</si>
  <si>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</si>
  <si>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</si>
  <si>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</si>
  <si>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</si>
  <si>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</si>
  <si>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</si>
  <si>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</si>
  <si>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</si>
  <si>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</si>
  <si>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</si>
  <si>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</si>
  <si>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</si>
  <si>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</si>
  <si>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</si>
  <si>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</si>
  <si>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</si>
  <si>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</si>
  <si>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</si>
  <si>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</si>
  <si>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</si>
  <si>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</si>
  <si>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</si>
  <si>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</si>
  <si>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</si>
  <si>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</si>
  <si>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</si>
  <si>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</si>
  <si>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</si>
  <si>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</si>
  <si>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</si>
  <si>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</si>
  <si>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</si>
  <si>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</si>
  <si>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</si>
  <si>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</si>
  <si>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</si>
  <si>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</si>
  <si>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</si>
  <si>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</si>
  <si>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</si>
  <si>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</si>
  <si>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</si>
  <si>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</si>
  <si>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</si>
  <si>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</si>
  <si>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</si>
  <si>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</si>
  <si>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</si>
  <si>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</si>
  <si>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</si>
  <si>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</si>
  <si>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</si>
  <si>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</si>
  <si>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</si>
  <si>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</si>
  <si>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</si>
  <si>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</si>
  <si>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</si>
  <si>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</si>
  <si>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</si>
  <si>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</si>
  <si>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</si>
  <si>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</si>
  <si>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</si>
  <si>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</si>
  <si>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</si>
  <si>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</si>
  <si>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</si>
  <si>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</si>
  <si>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</si>
  <si>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</si>
  <si>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</si>
  <si>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</si>
  <si>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</si>
  <si>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</si>
  <si>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</si>
  <si>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</si>
  <si>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</si>
  <si>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</si>
  <si>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</si>
  <si>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</si>
  <si>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</si>
  <si>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</si>
  <si>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</si>
  <si>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</si>
  <si>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</si>
  <si>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</si>
  <si>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</si>
  <si>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</si>
  <si>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</si>
  <si>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</si>
  <si>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</si>
  <si>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</si>
  <si>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</si>
  <si>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</si>
  <si>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</si>
  <si>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</si>
  <si>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</si>
  <si>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</si>
  <si>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</si>
  <si>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</si>
  <si>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</si>
  <si>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</si>
  <si>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</si>
  <si>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</si>
  <si>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</si>
  <si>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</si>
  <si>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</si>
  <si>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</si>
  <si>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</si>
  <si>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</si>
  <si>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</si>
  <si>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</si>
  <si>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</si>
  <si>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</si>
  <si>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</si>
  <si>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</si>
  <si>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</si>
  <si>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</si>
  <si>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</si>
  <si>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</si>
  <si>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</si>
  <si>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</si>
  <si>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</si>
  <si>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</si>
  <si>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</si>
  <si>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</si>
  <si>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</si>
  <si>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</si>
  <si>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</si>
  <si>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</si>
  <si>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</si>
  <si>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</si>
  <si>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</si>
  <si>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</si>
  <si>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</si>
  <si>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</si>
  <si>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</si>
  <si>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</si>
  <si>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</si>
  <si>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</si>
  <si>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</si>
  <si>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</si>
  <si>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</si>
  <si>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</si>
  <si>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</si>
  <si>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</si>
  <si>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</si>
  <si>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</si>
  <si>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</si>
  <si>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</si>
  <si>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</si>
  <si>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</si>
  <si>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</si>
  <si>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</si>
  <si>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</si>
  <si>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</si>
  <si>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</si>
  <si>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</si>
  <si>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</si>
  <si>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</si>
  <si>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</si>
  <si>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</si>
  <si>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</si>
  <si>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</si>
  <si>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</si>
  <si>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</si>
  <si>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</si>
  <si>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</si>
  <si>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</si>
  <si>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</si>
  <si>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</si>
  <si>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</si>
  <si>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</si>
  <si>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</si>
  <si>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</si>
  <si>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</si>
  <si>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</si>
  <si>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</si>
  <si>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</si>
  <si>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</si>
  <si>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</si>
  <si>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</si>
  <si>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</si>
  <si>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</si>
  <si>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</si>
  <si>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</si>
  <si>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</si>
  <si>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</si>
  <si>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</si>
  <si>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</si>
  <si>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</si>
  <si>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</si>
  <si>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</si>
  <si>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</si>
  <si>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</si>
  <si>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</si>
  <si>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</si>
  <si>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</si>
  <si>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</si>
  <si>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</si>
  <si>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</si>
  <si>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</si>
  <si>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</si>
  <si>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</si>
  <si>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</si>
  <si>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</si>
  <si>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</si>
  <si>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</si>
  <si>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</si>
  <si>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</si>
  <si>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</si>
  <si>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</si>
  <si>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</si>
  <si>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</si>
  <si>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</si>
  <si>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</si>
  <si>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</si>
  <si>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</si>
  <si>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</si>
  <si>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</si>
  <si>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</si>
  <si>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</si>
  <si>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</si>
  <si>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</si>
  <si>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</si>
  <si>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</si>
  <si>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</si>
  <si>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</si>
  <si>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</si>
  <si>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</si>
  <si>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</si>
  <si>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</si>
  <si>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</si>
  <si>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</si>
  <si>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</si>
  <si>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</si>
  <si>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</si>
  <si>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</si>
  <si>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</si>
  <si>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</si>
  <si>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</si>
  <si>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</si>
  <si>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</si>
  <si>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</si>
  <si>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</si>
  <si>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</si>
  <si>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</si>
  <si>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</si>
  <si>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</si>
  <si>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</si>
  <si>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</si>
  <si>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</si>
  <si>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</si>
  <si>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</si>
  <si>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</si>
  <si>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</si>
  <si>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</si>
  <si>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</si>
  <si>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</si>
  <si>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</si>
  <si>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</si>
  <si>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</si>
  <si>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</si>
  <si>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</si>
  <si>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</si>
  <si>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</si>
  <si>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</si>
  <si>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</si>
  <si>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</si>
  <si>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</si>
  <si>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</si>
  <si>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</si>
  <si>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</si>
  <si>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</si>
  <si>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</si>
  <si>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</si>
  <si>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</si>
  <si>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</si>
  <si>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</si>
  <si>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</si>
  <si>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</si>
  <si>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</si>
  <si>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</si>
  <si>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</si>
  <si>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</si>
  <si>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</si>
  <si>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</si>
  <si>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</si>
  <si>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</si>
  <si>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</si>
  <si>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</si>
  <si>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</si>
  <si>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</si>
  <si>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</si>
  <si>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</si>
  <si>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</si>
  <si>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</si>
  <si>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</si>
  <si>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</si>
  <si>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</si>
  <si>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</si>
  <si>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</si>
  <si>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</si>
  <si>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</si>
  <si>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</si>
  <si>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</si>
  <si>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</si>
  <si>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</si>
  <si>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</si>
  <si>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</si>
  <si>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</si>
  <si>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</si>
  <si>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</si>
  <si>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</si>
  <si>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</si>
  <si>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</si>
  <si>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</si>
  <si>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</si>
  <si>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</si>
  <si>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</si>
  <si>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</si>
  <si>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</si>
  <si>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</si>
  <si>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</si>
  <si>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</si>
  <si>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</si>
  <si>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</si>
  <si>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</si>
  <si>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</si>
  <si>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</si>
  <si>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</si>
  <si>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</si>
  <si>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</si>
  <si>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</si>
  <si>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</si>
  <si>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</si>
  <si>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</si>
  <si>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</si>
  <si>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</si>
  <si>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</si>
  <si>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</si>
  <si>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</si>
  <si>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</si>
  <si>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</si>
  <si>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</si>
  <si>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</si>
  <si>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</si>
  <si>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</si>
  <si>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</si>
  <si>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</si>
  <si>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</si>
  <si>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</si>
  <si>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</si>
  <si>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</si>
  <si>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</si>
  <si>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</si>
  <si>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</si>
  <si>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</si>
  <si>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</si>
  <si>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</si>
  <si>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</si>
  <si>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</si>
  <si>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</si>
  <si>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</si>
  <si>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</si>
  <si>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</si>
  <si>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</si>
  <si>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</si>
  <si>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</si>
  <si>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</si>
  <si>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</si>
  <si>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</si>
  <si>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</si>
  <si>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</si>
  <si>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</si>
  <si>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</si>
  <si>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</si>
  <si>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</si>
  <si>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</si>
  <si>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</si>
  <si>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</si>
  <si>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</si>
  <si>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</si>
  <si>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</si>
  <si>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</si>
  <si>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</si>
  <si>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</si>
  <si>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</si>
  <si>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</si>
  <si>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</si>
  <si>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</si>
  <si>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</si>
  <si>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</si>
  <si>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</si>
  <si>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</si>
  <si>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</si>
  <si>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</si>
  <si>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</si>
  <si>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</si>
  <si>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</si>
  <si>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</si>
  <si>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</si>
  <si>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</si>
  <si>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</si>
  <si>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</si>
  <si>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</si>
  <si>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</si>
  <si>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</si>
  <si>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</si>
  <si>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</si>
  <si>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</si>
  <si>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</si>
  <si>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</si>
  <si>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</si>
  <si>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</si>
  <si>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</si>
  <si>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</si>
  <si>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</si>
  <si>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</si>
  <si>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</si>
  <si>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</si>
  <si>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</si>
  <si>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</si>
  <si>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</si>
  <si>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</si>
  <si>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</si>
  <si>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</si>
  <si>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</si>
  <si>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</si>
  <si>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</si>
  <si>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</si>
  <si>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</si>
  <si>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</si>
  <si>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</si>
  <si>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</si>
  <si>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</si>
  <si>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</si>
  <si>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</si>
  <si>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</si>
  <si>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</si>
  <si>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</si>
  <si>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</si>
  <si>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</si>
  <si>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</si>
  <si>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</si>
  <si>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</si>
  <si>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</si>
  <si>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</si>
  <si>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</si>
  <si>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</si>
  <si>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</si>
  <si>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</si>
  <si>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</si>
  <si>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</si>
  <si>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</si>
  <si>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</si>
  <si>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</si>
  <si>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</si>
  <si>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</si>
  <si>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</si>
  <si>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</si>
  <si>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</si>
  <si>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</si>
  <si>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</si>
  <si>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</si>
  <si>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</si>
  <si>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</si>
  <si>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</si>
  <si>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</si>
  <si>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</si>
  <si>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</si>
  <si>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</si>
  <si>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</si>
  <si>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</si>
  <si>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</si>
  <si>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</si>
  <si>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</si>
  <si>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</si>
  <si>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</si>
  <si>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</si>
  <si>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</si>
  <si>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</si>
  <si>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</si>
  <si>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</si>
  <si>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</si>
  <si>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</si>
  <si>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</si>
  <si>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</si>
  <si>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</si>
  <si>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</si>
  <si>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</si>
  <si>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</si>
  <si>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</si>
  <si>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</si>
  <si>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</si>
  <si>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</si>
  <si>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</si>
  <si>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</si>
  <si>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</si>
  <si>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</si>
  <si>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</si>
  <si>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</si>
  <si>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</si>
  <si>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</si>
  <si>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</si>
  <si>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</si>
  <si>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</si>
  <si>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</si>
  <si>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</si>
  <si>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</si>
  <si>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</si>
  <si>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</si>
  <si>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</si>
  <si>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</si>
  <si>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</si>
  <si>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</si>
  <si>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</si>
  <si>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</si>
  <si>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</si>
  <si>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</si>
  <si>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</si>
  <si>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</si>
  <si>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</si>
  <si>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</si>
  <si>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</si>
  <si>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</si>
  <si>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</si>
  <si>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</si>
  <si>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</si>
  <si>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</si>
  <si>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</si>
  <si>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</si>
  <si>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</si>
  <si>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</si>
  <si>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</si>
  <si>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</si>
  <si>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</si>
  <si>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</si>
  <si>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</si>
  <si>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</si>
  <si>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</si>
  <si>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</si>
  <si>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</si>
  <si>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</si>
  <si>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</si>
  <si>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</si>
  <si>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</si>
  <si>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</si>
  <si>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</si>
  <si>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</si>
  <si>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</si>
  <si>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</si>
  <si>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</si>
  <si>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</si>
  <si>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</si>
  <si>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</si>
  <si>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</si>
  <si>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</si>
  <si>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</si>
  <si>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</si>
  <si>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</si>
  <si>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</si>
  <si>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</si>
  <si>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</si>
  <si>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</si>
  <si>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</si>
  <si>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</si>
  <si>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</si>
  <si>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</si>
  <si>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</si>
  <si>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</si>
  <si>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</si>
  <si>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</si>
  <si>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</si>
  <si>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</si>
  <si>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</si>
  <si>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</si>
  <si>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</si>
  <si>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</si>
  <si>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</si>
  <si>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</si>
  <si>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</si>
  <si>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</si>
  <si>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</si>
  <si>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</si>
  <si>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</si>
  <si>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</si>
  <si>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</si>
  <si>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</si>
  <si>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</si>
  <si>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</si>
  <si>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</si>
  <si>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</si>
  <si>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</si>
  <si>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</si>
  <si>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</si>
  <si>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</si>
  <si>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</si>
  <si>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</si>
  <si>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</si>
  <si>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</si>
  <si>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</si>
  <si>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</si>
  <si>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</si>
  <si>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</si>
  <si>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</si>
  <si>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</si>
  <si>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</si>
  <si>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</si>
  <si>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</si>
  <si>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</si>
  <si>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</si>
  <si>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</si>
  <si>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</si>
  <si>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</si>
  <si>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</si>
  <si>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</si>
  <si>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</si>
  <si>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</si>
  <si>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</si>
  <si>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</si>
  <si>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</si>
  <si>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</si>
  <si>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</si>
  <si>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</si>
  <si>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</si>
  <si>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</si>
  <si>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</si>
  <si>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</si>
  <si>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</si>
  <si>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</si>
  <si>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</si>
  <si>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</si>
  <si>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</si>
  <si>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</si>
  <si>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</si>
  <si>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</si>
  <si>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</si>
  <si>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</si>
  <si>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</si>
  <si>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</si>
  <si>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</si>
  <si>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</si>
  <si>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</si>
  <si>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</si>
  <si>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</si>
  <si>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</si>
  <si>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</si>
  <si>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</si>
  <si>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</si>
  <si>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</si>
  <si>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</si>
  <si>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</si>
  <si>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</si>
  <si>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</si>
  <si>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</si>
  <si>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</si>
  <si>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</si>
  <si>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</si>
  <si>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</si>
  <si>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</si>
  <si>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</si>
  <si>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</si>
  <si>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</si>
  <si>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</si>
  <si>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</si>
  <si>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</si>
  <si>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</si>
  <si>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</si>
  <si>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</si>
  <si>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</si>
  <si>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</si>
  <si>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</si>
  <si>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</si>
  <si>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</si>
  <si>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</si>
  <si>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</si>
  <si>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</si>
  <si>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</si>
  <si>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</si>
  <si>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</si>
  <si>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</si>
  <si>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</si>
  <si>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</si>
  <si>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</si>
  <si>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</si>
  <si>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</si>
  <si>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</si>
  <si>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</si>
  <si>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</si>
  <si>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</si>
  <si>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</si>
  <si>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</si>
  <si>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</si>
  <si>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</si>
  <si>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</si>
  <si>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</si>
  <si>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</si>
  <si>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</si>
  <si>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</si>
  <si>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</si>
  <si>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</si>
  <si>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</si>
  <si>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</si>
  <si>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</si>
  <si>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</si>
  <si>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</si>
  <si>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</si>
  <si>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</si>
  <si>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</si>
  <si>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</si>
  <si>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</si>
  <si>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</si>
  <si>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</si>
  <si>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</si>
  <si>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</si>
  <si>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</si>
  <si>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</si>
  <si>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</si>
  <si>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</si>
  <si>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</si>
  <si>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</si>
  <si>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</si>
  <si>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</si>
  <si>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</si>
  <si>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</si>
  <si>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</si>
  <si>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</si>
  <si>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</si>
  <si>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</si>
  <si>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</si>
  <si>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</si>
  <si>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</si>
  <si>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</si>
  <si>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</si>
  <si>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</si>
  <si>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</si>
  <si>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</si>
  <si>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</si>
  <si>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</si>
  <si>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</si>
  <si>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</si>
  <si>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</si>
  <si>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</si>
  <si>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</si>
  <si>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</si>
  <si>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</si>
  <si>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</si>
  <si>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</si>
  <si>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</si>
  <si>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</si>
  <si>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</si>
  <si>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</si>
  <si>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</si>
  <si>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</si>
  <si>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</si>
  <si>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</si>
  <si>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</si>
  <si>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</si>
  <si>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</si>
  <si>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</si>
  <si>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</si>
  <si>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</si>
  <si>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</si>
  <si>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</si>
  <si>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</si>
  <si>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</si>
  <si>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</si>
  <si>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</si>
  <si>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</si>
  <si>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</si>
  <si>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</si>
  <si>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</si>
  <si>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</si>
  <si>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</si>
  <si>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</si>
  <si>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</si>
  <si>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</si>
  <si>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</si>
  <si>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</si>
  <si>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</si>
  <si>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</si>
  <si>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</si>
  <si>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</si>
  <si>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</si>
  <si>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</si>
  <si>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</si>
  <si>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</si>
  <si>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</si>
  <si>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</si>
  <si>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</si>
  <si>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</si>
  <si>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</si>
  <si>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</si>
  <si>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</si>
  <si>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</si>
  <si>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</si>
  <si>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</si>
  <si>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</si>
  <si>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</si>
  <si>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</si>
  <si>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</si>
  <si>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</si>
  <si>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</si>
  <si>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</si>
  <si>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</si>
  <si>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</si>
  <si>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</si>
  <si>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</si>
  <si>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</si>
  <si>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</si>
  <si>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</si>
  <si>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</si>
  <si>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</si>
  <si>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</si>
  <si>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</si>
  <si>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</si>
  <si>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</si>
  <si>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</si>
  <si>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</si>
  <si>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</si>
  <si>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</si>
  <si>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</si>
  <si>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</si>
  <si>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</si>
  <si>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</si>
  <si>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</si>
  <si>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</si>
  <si>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</si>
  <si>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</si>
  <si>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</si>
  <si>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</si>
  <si>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</si>
  <si>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</si>
  <si>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</si>
  <si>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</si>
  <si>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</si>
  <si>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</si>
  <si>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</si>
  <si>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</si>
  <si>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</si>
  <si>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</si>
  <si>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</si>
  <si>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</si>
  <si>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</si>
  <si>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</si>
  <si>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</si>
  <si>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</si>
  <si>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</si>
  <si>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</si>
  <si>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</si>
  <si>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</si>
  <si>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</si>
  <si>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</si>
  <si>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</si>
  <si>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</si>
  <si>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</si>
  <si>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</si>
  <si>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</si>
  <si>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</si>
  <si>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</si>
  <si>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</si>
  <si>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</si>
  <si>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</si>
  <si>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</si>
  <si>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</si>
  <si>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</si>
  <si>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</si>
  <si>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</si>
  <si>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</si>
  <si>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</si>
  <si>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</si>
  <si>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</si>
  <si>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</si>
  <si>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</si>
  <si>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</si>
  <si>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</si>
  <si>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</si>
  <si>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</si>
  <si>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</si>
  <si>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</si>
  <si>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</si>
  <si>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</si>
  <si>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</si>
  <si>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</si>
  <si>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</si>
  <si>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</si>
  <si>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</si>
  <si>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</si>
  <si>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</si>
  <si>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</si>
  <si>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</si>
  <si>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</si>
  <si>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</si>
  <si>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</si>
  <si>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</si>
  <si>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</si>
  <si>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</si>
  <si>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</si>
  <si>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</si>
  <si>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</si>
  <si>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</si>
  <si>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</si>
  <si>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</si>
  <si>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</si>
  <si>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</si>
  <si>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</si>
  <si>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</si>
  <si>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</si>
  <si>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</si>
  <si>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</si>
  <si>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</si>
  <si>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</si>
  <si>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</si>
  <si>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</si>
  <si>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</si>
  <si>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</si>
  <si>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</si>
  <si>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</si>
  <si>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</si>
  <si>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</si>
  <si>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</si>
  <si>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</si>
  <si>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</si>
  <si>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</si>
  <si>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</si>
  <si>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</si>
  <si>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</si>
  <si>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</si>
  <si>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</si>
  <si>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</si>
  <si>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</si>
  <si>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</si>
  <si>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</si>
  <si>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</si>
  <si>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</si>
  <si>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</si>
  <si>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</si>
  <si>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</si>
  <si>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</si>
  <si>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</si>
  <si>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</si>
  <si>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</si>
  <si>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</si>
  <si>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</si>
  <si>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</si>
  <si>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</si>
  <si>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</si>
  <si>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</si>
  <si>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</si>
  <si>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</si>
  <si>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</si>
  <si>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</si>
  <si>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</si>
  <si>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</si>
  <si>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</si>
  <si>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</si>
  <si>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</si>
  <si>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</si>
  <si>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</si>
  <si>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</si>
  <si>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</si>
  <si>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</si>
  <si>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</si>
  <si>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</si>
  <si>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</si>
  <si>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</si>
  <si>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</si>
  <si>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</si>
  <si>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</si>
  <si>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</si>
  <si>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</si>
  <si>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</si>
  <si>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</si>
  <si>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</si>
  <si>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</si>
  <si>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</si>
  <si>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</si>
  <si>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</si>
  <si>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</si>
  <si>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</si>
  <si>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</si>
  <si>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</si>
  <si>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</si>
  <si>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</si>
  <si>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</si>
  <si>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</si>
  <si>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</si>
  <si>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</si>
  <si>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</si>
  <si>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</si>
  <si>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</si>
  <si>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</si>
  <si>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</si>
  <si>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</si>
  <si>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</si>
  <si>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</si>
  <si>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</si>
  <si>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</si>
  <si>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</si>
  <si>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</si>
  <si>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</si>
  <si>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</si>
  <si>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</si>
  <si>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</si>
  <si>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</si>
  <si>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</si>
  <si>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</si>
  <si>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</si>
  <si>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</si>
  <si>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</si>
  <si>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</si>
  <si>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</si>
  <si>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</si>
  <si>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</si>
  <si>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</si>
  <si>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</si>
  <si>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</si>
  <si>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</si>
  <si>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</si>
  <si>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</si>
  <si>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</si>
  <si>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</si>
  <si>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</si>
  <si>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</si>
  <si>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</si>
  <si>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</si>
  <si>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</si>
  <si>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</si>
  <si>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</si>
  <si>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</si>
  <si>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</si>
  <si>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</si>
  <si>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</si>
  <si>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</si>
  <si>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</si>
  <si>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</si>
  <si>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</si>
  <si>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</si>
  <si>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</si>
  <si>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</si>
  <si>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</si>
  <si>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</si>
  <si>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</si>
  <si>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</si>
  <si>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</si>
  <si>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</si>
  <si>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</si>
  <si>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</si>
  <si>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</si>
  <si>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</si>
  <si>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</si>
  <si>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</si>
  <si>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</si>
  <si>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</si>
  <si>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</si>
  <si>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</si>
  <si>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</si>
  <si>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</si>
  <si>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</si>
  <si>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</si>
  <si>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</si>
  <si>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</si>
  <si>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</si>
  <si>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</si>
  <si>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</si>
  <si>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</si>
  <si>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</si>
  <si>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</si>
  <si>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</si>
  <si>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</si>
  <si>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</si>
  <si>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</si>
  <si>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</si>
  <si>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</si>
  <si>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</si>
  <si>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</si>
  <si>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</si>
  <si>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</si>
  <si>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</si>
  <si>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</si>
  <si>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</si>
  <si>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</si>
  <si>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</si>
  <si>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</si>
  <si>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</si>
  <si>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</si>
  <si>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</si>
  <si>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</si>
  <si>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</si>
  <si>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</si>
  <si>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</si>
  <si>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</si>
  <si>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</si>
  <si>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</si>
  <si>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</si>
  <si>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</si>
  <si>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</si>
  <si>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</si>
  <si>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</si>
  <si>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</si>
  <si>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</si>
  <si>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</si>
  <si>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</si>
  <si>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</si>
  <si>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</si>
  <si>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</si>
  <si>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</si>
  <si>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</si>
  <si>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</si>
  <si>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</si>
  <si>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</si>
  <si>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</si>
  <si>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</si>
  <si>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</si>
  <si>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</si>
  <si>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</si>
  <si>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</si>
  <si>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</si>
  <si>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</si>
  <si>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</si>
  <si>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</si>
  <si>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</si>
  <si>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</si>
  <si>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</si>
  <si>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</si>
  <si>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</si>
  <si>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</si>
  <si>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</si>
  <si>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</si>
  <si>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</si>
  <si>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</si>
  <si>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</si>
  <si>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</si>
  <si>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</si>
  <si>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</si>
  <si>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</si>
  <si>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</si>
  <si>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</si>
  <si>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</si>
  <si>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</si>
  <si>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</si>
  <si>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</si>
  <si>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</si>
  <si>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</si>
  <si>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</si>
  <si>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</si>
  <si>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</si>
  <si>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</si>
  <si>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</si>
  <si>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</si>
  <si>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</si>
  <si>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</si>
  <si>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</si>
  <si>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</si>
  <si>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</si>
  <si>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</si>
  <si>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</si>
  <si>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</si>
  <si>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</si>
  <si>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</si>
  <si>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</si>
  <si>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</si>
  <si>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</si>
  <si>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</si>
  <si>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</si>
  <si>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</si>
  <si>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</si>
  <si>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</si>
  <si>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</si>
  <si>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</si>
  <si>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</si>
  <si>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</si>
  <si>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</si>
  <si>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</si>
  <si>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</si>
  <si>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</si>
  <si>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</si>
  <si>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</si>
  <si>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</si>
  <si>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</si>
  <si>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</si>
  <si>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</si>
  <si>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</si>
  <si>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</si>
  <si>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</si>
  <si>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</si>
  <si>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</si>
  <si>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</si>
  <si>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</si>
  <si>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</si>
  <si>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</si>
  <si>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</si>
  <si>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</si>
  <si>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</si>
  <si>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</si>
  <si>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</si>
  <si>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</si>
  <si>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</si>
  <si>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</si>
  <si>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</si>
  <si>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</si>
  <si>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</si>
  <si>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</si>
  <si>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</si>
  <si>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</si>
  <si>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</si>
  <si>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</si>
  <si>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</si>
  <si>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</si>
  <si>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</si>
  <si>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</si>
  <si>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</si>
  <si>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</si>
  <si>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</si>
  <si>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</si>
  <si>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</si>
  <si>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</si>
  <si>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</si>
  <si>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</si>
  <si>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</si>
  <si>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</si>
  <si>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</si>
  <si>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</si>
  <si>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</si>
  <si>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</si>
  <si>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</si>
  <si>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</si>
  <si>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</si>
  <si>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</si>
  <si>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</si>
  <si>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</si>
  <si>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</si>
  <si>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</si>
  <si>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</si>
  <si>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</si>
  <si>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</si>
  <si>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</si>
  <si>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</si>
  <si>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</si>
  <si>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</si>
  <si>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</si>
  <si>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</si>
  <si>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</si>
  <si>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</si>
  <si>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</si>
  <si>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</si>
  <si>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</si>
  <si>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</si>
  <si>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</si>
  <si>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</si>
  <si>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</si>
  <si>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</si>
  <si>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</si>
  <si>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</si>
  <si>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</si>
  <si>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</si>
  <si>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</si>
  <si>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</si>
  <si>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</si>
  <si>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</si>
  <si>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</si>
  <si>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</si>
  <si>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</si>
  <si>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</si>
  <si>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</si>
  <si>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</si>
  <si>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</si>
  <si>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</si>
  <si>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</si>
  <si>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</si>
  <si>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</si>
  <si>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</si>
  <si>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</si>
  <si>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</si>
  <si>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</si>
  <si>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</si>
  <si>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</si>
  <si>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</si>
  <si>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</si>
  <si>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</si>
  <si>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</si>
  <si>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</si>
  <si>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</si>
  <si>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</si>
  <si>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</si>
  <si>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</si>
  <si>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</si>
  <si>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</si>
  <si>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</si>
  <si>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</si>
  <si>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</si>
  <si>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</si>
  <si>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</si>
  <si>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</si>
  <si>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</si>
  <si>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</si>
  <si>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</si>
  <si>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</si>
  <si>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</si>
  <si>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</si>
  <si>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</si>
  <si>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</si>
  <si>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</si>
  <si>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</si>
  <si>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</si>
  <si>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</si>
  <si>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</si>
  <si>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</si>
  <si>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</si>
  <si>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</si>
  <si>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</si>
  <si>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</si>
  <si>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</si>
  <si>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</si>
  <si>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</si>
  <si>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</si>
  <si>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</si>
  <si>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</si>
  <si>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</si>
  <si>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</si>
  <si>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</si>
  <si>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</si>
  <si>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</si>
  <si>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</si>
  <si>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</si>
  <si>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</si>
  <si>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</si>
  <si>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</si>
  <si>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</si>
  <si>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</si>
  <si>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</si>
  <si>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</si>
  <si>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</si>
  <si>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</si>
  <si>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</si>
  <si>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</si>
  <si>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</si>
  <si>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</si>
  <si>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</si>
  <si>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</si>
  <si>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</si>
  <si>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</si>
  <si>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</si>
  <si>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</si>
  <si>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</si>
  <si>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</si>
  <si>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</si>
  <si>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</si>
  <si>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</si>
  <si>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</si>
  <si>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</si>
  <si>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</si>
  <si>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</si>
  <si>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</si>
  <si>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</si>
  <si>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</si>
  <si>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</si>
  <si>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</si>
  <si>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</si>
  <si>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</si>
  <si>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</si>
  <si>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</si>
  <si>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</si>
  <si>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</si>
  <si>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</si>
  <si>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</si>
  <si>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</si>
  <si>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</si>
  <si>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</si>
  <si>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</si>
  <si>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</si>
  <si>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</si>
  <si>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</si>
  <si>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</si>
  <si>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</si>
  <si>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</si>
  <si>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</si>
  <si>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</si>
  <si>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</si>
  <si>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</si>
  <si>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</si>
  <si>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</si>
  <si>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</si>
  <si>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</si>
  <si>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</si>
  <si>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</si>
  <si>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</si>
  <si>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</si>
  <si>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</si>
  <si>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</si>
  <si>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</si>
  <si>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</si>
  <si>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</si>
  <si>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</si>
  <si>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</si>
  <si>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</si>
  <si>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</si>
  <si>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</si>
  <si>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</si>
  <si>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</si>
  <si>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</si>
  <si>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</si>
  <si>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</si>
  <si>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</si>
  <si>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</si>
  <si>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</si>
  <si>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</si>
  <si>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</si>
  <si>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</si>
  <si>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</si>
  <si>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</si>
  <si>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</si>
  <si>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</si>
  <si>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</si>
  <si>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</si>
  <si>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</si>
  <si>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</si>
  <si>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</si>
  <si>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</si>
  <si>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</si>
  <si>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</si>
  <si>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</si>
  <si>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</si>
  <si>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</si>
  <si>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</si>
  <si>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</si>
  <si>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</si>
  <si>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</si>
  <si>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</si>
  <si>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</si>
  <si>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</si>
  <si>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</si>
  <si>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</si>
  <si>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</si>
  <si>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</si>
  <si>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</si>
  <si>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</si>
  <si>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</si>
  <si>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</si>
  <si>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</si>
  <si>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</si>
  <si>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</si>
  <si>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</si>
  <si>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</si>
  <si>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</si>
  <si>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</si>
  <si>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</si>
  <si>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</si>
  <si>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</si>
  <si>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</si>
  <si>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</si>
  <si>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</si>
  <si>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</si>
  <si>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</si>
  <si>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</si>
  <si>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</si>
  <si>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</si>
  <si>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</si>
  <si>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</si>
  <si>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</si>
  <si>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</si>
  <si>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</si>
  <si>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</si>
  <si>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</si>
  <si>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</si>
  <si>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</si>
  <si>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</si>
  <si>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</si>
  <si>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</si>
  <si>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</si>
  <si>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</si>
  <si>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</si>
  <si>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</si>
  <si>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</si>
  <si>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</si>
  <si>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</si>
  <si>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</si>
  <si>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</si>
  <si>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</si>
  <si>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</si>
  <si>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</si>
  <si>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</si>
  <si>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</si>
  <si>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</si>
  <si>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</si>
  <si>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</si>
  <si>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</si>
  <si>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</si>
  <si>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</si>
  <si>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</si>
  <si>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</si>
  <si>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</si>
  <si>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</si>
  <si>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</si>
  <si>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</si>
  <si>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</si>
  <si>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</si>
  <si>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</si>
  <si>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</si>
  <si>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</si>
  <si>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</si>
  <si>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</si>
  <si>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</si>
  <si>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</si>
  <si>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</si>
  <si>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</si>
  <si>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</si>
  <si>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</si>
  <si>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</si>
  <si>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</si>
  <si>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</si>
  <si>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</si>
  <si>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</si>
  <si>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</si>
  <si>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</si>
  <si>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</si>
  <si>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</si>
  <si>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</si>
  <si>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</si>
  <si>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</si>
  <si>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</si>
  <si>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</si>
  <si>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</si>
  <si>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</si>
  <si>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</si>
  <si>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</si>
  <si>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</si>
  <si>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</si>
  <si>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</si>
  <si>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</si>
  <si>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</si>
  <si>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</si>
  <si>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</si>
  <si>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</si>
  <si>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</si>
  <si>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</si>
  <si>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</si>
  <si>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</si>
  <si>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</si>
  <si>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</si>
  <si>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</si>
  <si>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</si>
  <si>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</si>
  <si>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</si>
  <si>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</si>
  <si>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</si>
  <si>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</si>
  <si>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</si>
  <si>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</si>
  <si>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</si>
  <si>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</si>
  <si>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</si>
  <si>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</si>
  <si>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</si>
  <si>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</si>
  <si>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</si>
  <si>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</si>
  <si>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</si>
  <si>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</si>
  <si>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</si>
  <si>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</si>
  <si>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</si>
  <si>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</si>
  <si>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</si>
  <si>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</si>
  <si>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</si>
  <si>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</si>
  <si>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</si>
  <si>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</si>
  <si>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</si>
  <si>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</si>
  <si>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</si>
  <si>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</si>
  <si>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</si>
  <si>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</si>
  <si>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</si>
  <si>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</si>
  <si>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</si>
  <si>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</si>
  <si>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</si>
  <si>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</si>
  <si>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</si>
  <si>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</si>
  <si>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</si>
  <si>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</si>
  <si>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</si>
  <si>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</si>
  <si>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</si>
  <si>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</si>
  <si>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</si>
  <si>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</si>
  <si>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</si>
  <si>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</si>
  <si>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</si>
  <si>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</si>
  <si>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</si>
  <si>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</si>
  <si>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</si>
  <si>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</si>
  <si>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</si>
  <si>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</si>
  <si>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</si>
  <si>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</si>
  <si>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</si>
  <si>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</si>
  <si>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</si>
  <si>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</si>
  <si>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</si>
  <si>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</si>
  <si>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</si>
  <si>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</si>
  <si>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</si>
  <si>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</si>
  <si>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</si>
  <si>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</si>
  <si>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</si>
  <si>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</si>
  <si>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</si>
  <si>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</si>
  <si>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</si>
  <si>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</si>
  <si>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</si>
  <si>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</si>
  <si>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</si>
  <si>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</si>
  <si>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</si>
  <si>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</si>
  <si>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</si>
  <si>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</si>
  <si>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</si>
  <si>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</si>
  <si>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</si>
  <si>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</si>
  <si>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</si>
  <si>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</si>
  <si>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</si>
  <si>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</si>
  <si>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</si>
  <si>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</si>
  <si>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</si>
  <si>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</si>
  <si>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</si>
  <si>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</si>
  <si>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</si>
  <si>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</si>
  <si>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</si>
  <si>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</si>
  <si>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</si>
  <si>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</si>
  <si>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</si>
  <si>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</si>
  <si>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</si>
  <si>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</si>
  <si>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</si>
  <si>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</si>
  <si>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</si>
  <si>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</si>
  <si>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</si>
  <si>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</si>
  <si>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</si>
  <si>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</si>
  <si>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</si>
  <si>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</si>
  <si>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</si>
  <si>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</si>
  <si>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</si>
  <si>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</si>
  <si>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</si>
  <si>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</si>
  <si>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</si>
  <si>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</si>
  <si>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</si>
  <si>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</si>
  <si>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</si>
  <si>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</si>
  <si>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</si>
  <si>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</si>
  <si>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</si>
  <si>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</si>
  <si>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</si>
  <si>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</si>
  <si>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</si>
  <si>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</si>
  <si>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</si>
  <si>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</si>
  <si>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</si>
  <si>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</si>
  <si>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</si>
  <si>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</si>
  <si>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</si>
  <si>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</si>
  <si>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</si>
  <si>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</si>
  <si>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</si>
  <si>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</si>
  <si>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</si>
  <si>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</si>
  <si>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</si>
  <si>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</si>
  <si>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</si>
  <si>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</si>
  <si>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</si>
  <si>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</si>
  <si>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</si>
  <si>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</si>
  <si>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</si>
  <si>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</si>
  <si>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</si>
  <si>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</si>
  <si>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</si>
  <si>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</si>
  <si>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</si>
  <si>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</si>
  <si>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</si>
  <si>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</si>
  <si>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</si>
  <si>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</si>
  <si>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</si>
  <si>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</si>
  <si>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</si>
  <si>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</si>
  <si>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</si>
  <si>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</si>
  <si>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</si>
  <si>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</si>
  <si>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</si>
  <si>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</si>
  <si>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</si>
  <si>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</si>
  <si>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</si>
  <si>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</si>
  <si>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</si>
  <si>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</si>
  <si>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</si>
  <si>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</si>
  <si>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</si>
  <si>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</si>
  <si>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</si>
  <si>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</si>
  <si>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</si>
  <si>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</si>
  <si>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</si>
  <si>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</si>
  <si>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</si>
  <si>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</si>
  <si>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</si>
  <si>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</si>
  <si>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</si>
  <si>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</si>
  <si>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</si>
  <si>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</si>
  <si>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</si>
  <si>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</si>
  <si>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</si>
  <si>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</si>
  <si>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</si>
  <si>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</si>
  <si>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</si>
  <si>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</si>
  <si>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</si>
  <si>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</si>
  <si>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</si>
  <si>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</si>
  <si>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</si>
  <si>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</si>
  <si>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</si>
  <si>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</si>
  <si>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</si>
  <si>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</si>
  <si>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</si>
  <si>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</si>
  <si>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</si>
  <si>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</si>
  <si>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</si>
  <si>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</si>
  <si>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</si>
  <si>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</si>
  <si>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</si>
  <si>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</si>
  <si>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</si>
  <si>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</si>
  <si>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</si>
  <si>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</si>
  <si>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</si>
  <si>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</si>
  <si>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</si>
  <si>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</si>
  <si>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</si>
  <si>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</si>
  <si>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</si>
  <si>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</si>
  <si>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</si>
  <si>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</si>
  <si>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</si>
  <si>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</si>
  <si>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</si>
  <si>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</si>
  <si>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</si>
  <si>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</si>
  <si>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</si>
  <si>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</si>
  <si>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</si>
  <si>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</si>
  <si>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</si>
  <si>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</si>
  <si>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</si>
  <si>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</si>
  <si>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</si>
  <si>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</si>
  <si>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</si>
  <si>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</si>
  <si>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</si>
  <si>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</si>
  <si>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</si>
  <si>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</si>
  <si>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</si>
  <si>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</si>
  <si>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</si>
  <si>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</si>
  <si>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</si>
  <si>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</si>
  <si>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</si>
  <si>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</si>
  <si>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</si>
  <si>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</si>
  <si>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</si>
  <si>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</si>
  <si>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</si>
  <si>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</si>
  <si>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</si>
  <si>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</si>
  <si>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</si>
  <si>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</si>
  <si>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</si>
  <si>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</si>
  <si>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</si>
  <si>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</si>
  <si>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</si>
  <si>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</si>
  <si>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</si>
  <si>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</si>
  <si>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</si>
  <si>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</si>
  <si>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</si>
  <si>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</si>
  <si>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</si>
  <si>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</si>
  <si>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</si>
  <si>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</si>
  <si>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</si>
  <si>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</si>
  <si>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</si>
  <si>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</si>
  <si>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</si>
  <si>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</si>
  <si>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</si>
  <si>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</si>
  <si>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</si>
  <si>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</si>
  <si>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</si>
  <si>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</si>
  <si>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</si>
  <si>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</si>
  <si>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</si>
  <si>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</si>
  <si>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</si>
  <si>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</si>
  <si>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</si>
  <si>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</si>
  <si>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</si>
  <si>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</si>
  <si>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</si>
  <si>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</si>
  <si>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</si>
  <si>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</si>
  <si>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</si>
  <si>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</si>
  <si>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</si>
  <si>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</si>
  <si>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</si>
  <si>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</si>
  <si>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</si>
  <si>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</si>
  <si>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</si>
  <si>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</si>
  <si>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</si>
  <si>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</si>
  <si>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</si>
  <si>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</si>
  <si>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</si>
  <si>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</si>
  <si>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</si>
  <si>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</si>
  <si>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</si>
  <si>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</si>
  <si>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</si>
  <si>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</si>
  <si>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</si>
  <si>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</si>
  <si>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</si>
  <si>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</si>
  <si>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</si>
  <si>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</si>
  <si>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</si>
  <si>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</si>
  <si>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</si>
  <si>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</si>
  <si>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</si>
  <si>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</si>
  <si>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</si>
  <si>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</si>
  <si>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</si>
  <si>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</si>
  <si>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</si>
  <si>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</si>
  <si>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</si>
  <si>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</si>
  <si>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</si>
  <si>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</si>
  <si>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</si>
  <si>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</si>
  <si>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</si>
  <si>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</si>
  <si>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</si>
  <si>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</si>
  <si>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</si>
  <si>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</si>
  <si>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</si>
  <si>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</si>
  <si>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</si>
  <si>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</si>
  <si>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</si>
  <si>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</si>
  <si>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</si>
  <si>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</si>
  <si>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</si>
  <si>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</si>
  <si>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</si>
  <si>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</si>
  <si>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</si>
  <si>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</si>
  <si>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</si>
  <si>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</si>
  <si>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</si>
  <si>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</si>
  <si>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</si>
  <si>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</si>
  <si>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</si>
  <si>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</si>
  <si>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</si>
  <si>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</si>
  <si>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</si>
  <si>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</si>
  <si>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</si>
  <si>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</si>
  <si>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</si>
  <si>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</si>
  <si>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</si>
  <si>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</si>
  <si>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</si>
  <si>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</si>
  <si>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</si>
  <si>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</si>
  <si>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</si>
  <si>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</si>
  <si>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</si>
  <si>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</si>
  <si>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</si>
  <si>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</si>
  <si>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</si>
  <si>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</si>
  <si>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</si>
  <si>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</si>
  <si>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</si>
  <si>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</si>
  <si>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</si>
  <si>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</si>
  <si>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</si>
  <si>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</si>
  <si>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</si>
  <si>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</si>
  <si>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</si>
  <si>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</si>
  <si>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</si>
  <si>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</si>
  <si>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</si>
  <si>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</si>
  <si>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</si>
  <si>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</si>
  <si>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</si>
  <si>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</si>
  <si>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</si>
  <si>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</si>
  <si>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</si>
  <si>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</si>
  <si>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</si>
  <si>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</si>
  <si>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</si>
  <si>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</si>
  <si>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</si>
  <si>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</si>
  <si>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</si>
  <si>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</si>
  <si>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</si>
  <si>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</si>
  <si>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</si>
  <si>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</si>
  <si>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</si>
  <si>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</si>
  <si>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</si>
  <si>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</si>
  <si>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</si>
  <si>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</si>
  <si>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</si>
  <si>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</si>
  <si>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</si>
  <si>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</si>
  <si>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</si>
  <si>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</si>
  <si>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</si>
  <si>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</si>
  <si>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</si>
  <si>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</si>
  <si>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</si>
  <si>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</si>
  <si>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</si>
  <si>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</si>
  <si>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</si>
  <si>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</si>
  <si>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</si>
  <si>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</si>
  <si>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</si>
  <si>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</si>
  <si>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</si>
  <si>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</si>
  <si>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</si>
  <si>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</si>
  <si>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</si>
  <si>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</si>
  <si>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</si>
  <si>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</si>
  <si>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</si>
  <si>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</si>
  <si>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</si>
  <si>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</si>
  <si>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</si>
  <si>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</si>
  <si>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</si>
  <si>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</si>
  <si>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</si>
  <si>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</si>
  <si>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</si>
  <si>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</si>
  <si>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</si>
  <si>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</si>
  <si>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</si>
  <si>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</si>
  <si>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</si>
  <si>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</si>
  <si>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</si>
  <si>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</si>
  <si>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</si>
  <si>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</si>
  <si>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</si>
  <si>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</si>
  <si>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</si>
  <si>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</si>
  <si>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</si>
  <si>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</si>
  <si>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</si>
  <si>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</si>
  <si>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</si>
  <si>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</si>
  <si>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</si>
  <si>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</si>
  <si>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</si>
  <si>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</si>
  <si>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</si>
  <si>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</si>
  <si>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</si>
  <si>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</si>
  <si>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</si>
  <si>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</si>
  <si>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</si>
  <si>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</si>
  <si>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</si>
  <si>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</si>
  <si>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</si>
  <si>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</si>
  <si>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</si>
  <si>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</si>
  <si>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</si>
  <si>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</si>
  <si>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</si>
  <si>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</si>
  <si>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</si>
  <si>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</si>
  <si>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</si>
  <si>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</si>
  <si>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</si>
  <si>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</si>
  <si>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</si>
  <si>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</si>
  <si>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</si>
  <si>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</si>
  <si>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</si>
  <si>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</si>
  <si>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</si>
  <si>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</si>
  <si>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</si>
  <si>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</si>
  <si>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</si>
  <si>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</si>
  <si>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</si>
  <si>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</si>
  <si>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</si>
  <si>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</si>
  <si>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</si>
  <si>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</si>
  <si>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</si>
  <si>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</si>
  <si>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</si>
  <si>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</si>
  <si>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</si>
  <si>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</si>
  <si>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</si>
  <si>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</si>
  <si>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</si>
  <si>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</si>
  <si>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</si>
  <si>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</si>
  <si>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</si>
  <si>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</si>
  <si>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</si>
  <si>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</si>
  <si>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</si>
  <si>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</si>
  <si>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</si>
  <si>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</si>
  <si>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</si>
  <si>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</si>
  <si>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</si>
  <si>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</si>
  <si>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</si>
  <si>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</si>
  <si>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</si>
  <si>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</si>
  <si>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</si>
  <si>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</si>
  <si>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</si>
  <si>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</si>
  <si>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</si>
  <si>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</si>
  <si>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</si>
  <si>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</si>
  <si>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</si>
  <si>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</si>
  <si>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</si>
  <si>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</si>
  <si>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</si>
  <si>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</si>
  <si>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</si>
  <si>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</si>
  <si>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</si>
  <si>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</si>
  <si>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</si>
  <si>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</si>
  <si>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</si>
  <si>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</si>
  <si>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</si>
  <si>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</si>
  <si>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</si>
  <si>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</si>
  <si>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</si>
  <si>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</si>
  <si>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</si>
  <si>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</si>
  <si>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</si>
  <si>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</si>
  <si>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</si>
  <si>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</si>
  <si>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</si>
  <si>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</si>
  <si>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</si>
  <si>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</si>
  <si>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</si>
  <si>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</si>
  <si>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</si>
  <si>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</si>
  <si>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</si>
  <si>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</si>
  <si>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</si>
  <si>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</si>
  <si>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</si>
  <si>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</si>
  <si>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</si>
  <si>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</si>
  <si>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</si>
  <si>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</si>
  <si>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</si>
  <si>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</si>
  <si>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</si>
  <si>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</si>
  <si>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</si>
  <si>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</si>
  <si>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</si>
  <si>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</si>
  <si>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</si>
  <si>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</si>
  <si>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</si>
  <si>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</si>
  <si>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</si>
  <si>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</si>
  <si>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</si>
  <si>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</si>
  <si>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</si>
  <si>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</si>
  <si>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</si>
  <si>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</si>
  <si>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</si>
  <si>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</si>
  <si>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</si>
  <si>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</si>
  <si>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</si>
  <si>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</si>
  <si>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</si>
  <si>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</si>
  <si>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</si>
  <si>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</si>
  <si>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</si>
  <si>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</si>
  <si>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</si>
  <si>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</si>
  <si>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</si>
  <si>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</si>
  <si>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</si>
  <si>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</si>
  <si>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</si>
  <si>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</si>
  <si>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</si>
  <si>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</si>
  <si>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</si>
  <si>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</si>
  <si>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</si>
  <si>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</si>
  <si>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</si>
  <si>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</si>
  <si>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</si>
  <si>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</si>
  <si>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</si>
  <si>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</si>
  <si>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</si>
  <si>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</si>
  <si>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</si>
  <si>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</si>
  <si>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</si>
  <si>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</si>
  <si>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</si>
  <si>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</si>
  <si>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</si>
  <si>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</si>
  <si>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</si>
  <si>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</si>
  <si>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</si>
  <si>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</si>
  <si>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</si>
  <si>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</si>
  <si>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</si>
  <si>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</si>
  <si>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</si>
  <si>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</si>
  <si>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</si>
  <si>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</si>
  <si>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</si>
  <si>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</si>
  <si>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</si>
  <si>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</si>
  <si>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</si>
  <si>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</si>
  <si>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</si>
  <si>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</si>
  <si>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</si>
  <si>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</si>
  <si>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</si>
  <si>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</si>
  <si>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</si>
  <si>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</si>
  <si>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</si>
  <si>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</si>
  <si>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</si>
  <si>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</si>
  <si>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</si>
  <si>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</si>
  <si>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</si>
  <si>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</si>
  <si>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</si>
  <si>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</si>
  <si>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</si>
  <si>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</si>
  <si>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</si>
  <si>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</si>
  <si>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</si>
  <si>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</si>
  <si>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</si>
  <si>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</si>
  <si>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</si>
  <si>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</si>
  <si>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</si>
  <si>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</si>
  <si>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</si>
  <si>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</si>
  <si>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</si>
  <si>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</si>
  <si>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</si>
  <si>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</si>
  <si>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</si>
  <si>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</si>
  <si>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</si>
  <si>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</si>
  <si>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</si>
  <si>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</si>
  <si>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</si>
  <si>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</si>
  <si>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</si>
  <si>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</si>
  <si>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</si>
  <si>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</si>
  <si>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</si>
  <si>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</si>
  <si>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</si>
  <si>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</si>
  <si>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</si>
  <si>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</si>
  <si>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</si>
  <si>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</si>
  <si>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</si>
  <si>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</si>
  <si>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</si>
  <si>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</si>
  <si>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</si>
  <si>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</si>
  <si>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</si>
  <si>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</si>
  <si>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</si>
  <si>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</si>
  <si>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</si>
  <si>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</si>
  <si>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</si>
  <si>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</si>
  <si>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</si>
  <si>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</si>
  <si>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</si>
  <si>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</si>
  <si>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</si>
  <si>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</si>
  <si>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</si>
  <si>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</si>
  <si>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</si>
  <si>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</si>
  <si>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</si>
  <si>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</si>
  <si>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</si>
  <si>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</si>
  <si>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</si>
  <si>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</si>
  <si>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</si>
  <si>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</si>
  <si>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</si>
  <si>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</si>
  <si>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</si>
  <si>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</si>
  <si>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</si>
  <si>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</si>
  <si>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</si>
  <si>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</si>
  <si>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</si>
  <si>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</si>
  <si>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</si>
  <si>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</si>
  <si>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</si>
  <si>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</si>
  <si>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</si>
  <si>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</si>
  <si>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</si>
  <si>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</si>
  <si>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</si>
  <si>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</si>
  <si>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</si>
  <si>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</si>
  <si>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</si>
  <si>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</si>
  <si>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</si>
  <si>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</si>
  <si>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</si>
  <si>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</si>
  <si>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</si>
  <si>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</si>
  <si>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</si>
  <si>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</si>
  <si>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</si>
  <si>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</si>
  <si>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</si>
  <si>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</si>
  <si>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</si>
  <si>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</si>
  <si>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</si>
  <si>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</si>
  <si>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</si>
  <si>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</si>
  <si>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</si>
  <si>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</si>
  <si>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</si>
  <si>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</si>
  <si>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</si>
  <si>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</si>
  <si>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</si>
  <si>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</si>
  <si>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</si>
  <si>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</si>
  <si>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</si>
  <si>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</si>
  <si>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</si>
  <si>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</si>
  <si>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</si>
  <si>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</si>
  <si>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</si>
  <si>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</si>
  <si>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</si>
  <si>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</si>
  <si>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</si>
  <si>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</si>
  <si>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</si>
  <si>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</si>
  <si>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</si>
  <si>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</si>
  <si>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</si>
  <si>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</si>
  <si>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</si>
  <si>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</si>
  <si>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</si>
  <si>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</si>
  <si>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</si>
  <si>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</si>
  <si>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</si>
  <si>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</si>
  <si>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</si>
  <si>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</si>
  <si>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</si>
  <si>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</si>
  <si>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</si>
  <si>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</si>
  <si>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</si>
  <si>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</si>
  <si>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</si>
  <si>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</si>
  <si>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</si>
  <si>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</si>
  <si>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</si>
  <si>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</si>
  <si>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</si>
  <si>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</si>
  <si>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</si>
  <si>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</si>
  <si>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</si>
  <si>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</si>
  <si>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</si>
  <si>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</si>
  <si>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</si>
  <si>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</si>
  <si>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</si>
  <si>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</si>
  <si>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</si>
  <si>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</si>
  <si>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</si>
  <si>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</si>
  <si>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</si>
  <si>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</si>
  <si>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</si>
  <si>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</si>
  <si>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</si>
  <si>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</si>
  <si>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</si>
  <si>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</si>
  <si>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</si>
  <si>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</si>
  <si>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</si>
  <si>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</si>
  <si>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</si>
  <si>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</si>
  <si>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</si>
  <si>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</si>
  <si>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</si>
  <si>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</si>
  <si>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</si>
  <si>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</si>
  <si>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</si>
  <si>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</si>
  <si>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</si>
  <si>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</si>
  <si>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</si>
  <si>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</si>
  <si>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</si>
  <si>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</si>
  <si>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</si>
  <si>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</si>
  <si>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</si>
  <si>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</si>
  <si>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</si>
  <si>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</si>
  <si>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</si>
  <si>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</si>
  <si>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</si>
  <si>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</si>
  <si>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</si>
  <si>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</si>
  <si>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</si>
  <si>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</si>
  <si>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</si>
  <si>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</si>
  <si>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</si>
  <si>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</si>
  <si>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</si>
  <si>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</si>
  <si>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</si>
  <si>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</si>
  <si>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</si>
  <si>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</si>
  <si>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</si>
  <si>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</si>
  <si>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</si>
  <si>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</si>
  <si>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</si>
  <si>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</si>
  <si>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</si>
  <si>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</si>
  <si>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</si>
  <si>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</si>
  <si>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</si>
  <si>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</si>
  <si>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</si>
  <si>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</si>
  <si>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</si>
  <si>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</si>
  <si>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</si>
  <si>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</si>
  <si>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</si>
  <si>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</si>
  <si>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</si>
  <si>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</si>
  <si>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</si>
  <si>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</si>
  <si>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</si>
  <si>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</si>
  <si>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</si>
  <si>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</si>
  <si>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</si>
  <si>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</si>
  <si>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</si>
  <si>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</si>
  <si>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</si>
  <si>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</si>
  <si>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</si>
  <si>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</si>
  <si>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</si>
  <si>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</si>
  <si>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</si>
  <si>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</si>
  <si>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</si>
  <si>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</si>
  <si>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</si>
  <si>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</si>
  <si>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</si>
  <si>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</si>
  <si>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</si>
  <si>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</si>
  <si>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</si>
  <si>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</si>
  <si>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</si>
  <si>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</si>
  <si>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</si>
  <si>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</si>
  <si>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</si>
  <si>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</si>
  <si>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</si>
  <si>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</si>
  <si>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</si>
  <si>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</si>
  <si>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</si>
  <si>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</si>
  <si>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</si>
  <si>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</si>
  <si>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</si>
  <si>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</si>
  <si>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</si>
  <si>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</si>
  <si>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</si>
  <si>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</si>
  <si>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</si>
  <si>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</si>
  <si>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</si>
  <si>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</si>
  <si>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</si>
  <si>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</si>
  <si>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</si>
  <si>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</si>
  <si>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</si>
  <si>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</si>
  <si>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</si>
  <si>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</si>
  <si>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</si>
  <si>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</si>
  <si>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</si>
  <si>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</si>
  <si>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</si>
  <si>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</si>
  <si>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</si>
  <si>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</si>
  <si>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</si>
  <si>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</si>
  <si>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</si>
  <si>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</si>
  <si>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</si>
  <si>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</si>
  <si>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</si>
  <si>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</si>
  <si>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</si>
  <si>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</si>
  <si>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</si>
  <si>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</si>
  <si>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</si>
  <si>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</si>
  <si>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</si>
  <si>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</si>
  <si>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</si>
  <si>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</si>
  <si>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</si>
  <si>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</si>
  <si>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</si>
  <si>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</si>
  <si>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</si>
  <si>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</si>
  <si>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</si>
  <si>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</si>
  <si>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</si>
  <si>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</si>
  <si>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</si>
  <si>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</si>
  <si>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</si>
  <si>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</si>
  <si>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</si>
  <si>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</si>
  <si>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</si>
  <si>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</si>
  <si>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</si>
  <si>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</si>
  <si>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</si>
  <si>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</si>
  <si>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</si>
  <si>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</si>
  <si>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</si>
  <si>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</si>
  <si>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</si>
  <si>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</si>
  <si>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</si>
  <si>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</si>
  <si>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</si>
  <si>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</si>
  <si>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</si>
  <si>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</si>
  <si>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</si>
  <si>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</si>
  <si>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</si>
  <si>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</si>
  <si>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</si>
  <si>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</si>
  <si>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</si>
  <si>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</si>
  <si>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</si>
  <si>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</si>
  <si>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</si>
  <si>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</si>
  <si>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</si>
  <si>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</si>
  <si>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</si>
  <si>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</si>
  <si>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</si>
  <si>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</si>
  <si>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</si>
  <si>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</si>
  <si>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</si>
  <si>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</si>
  <si>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</si>
  <si>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</si>
  <si>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</si>
  <si>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</si>
  <si>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</si>
  <si>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</si>
  <si>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</si>
  <si>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</si>
  <si>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</si>
  <si>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</si>
  <si>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</si>
  <si>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</si>
  <si>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</si>
  <si>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</si>
  <si>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</si>
  <si>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</si>
  <si>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</si>
  <si>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</si>
  <si>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</si>
  <si>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</si>
  <si>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</si>
  <si>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</si>
  <si>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</si>
  <si>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</si>
  <si>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</si>
  <si>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</si>
  <si>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</si>
  <si>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</si>
  <si>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</si>
  <si>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</si>
  <si>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</si>
  <si>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</si>
  <si>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</si>
  <si>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</si>
  <si>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</si>
  <si>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</si>
  <si>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</si>
  <si>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</si>
  <si>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</si>
  <si>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</si>
  <si>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</si>
  <si>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</si>
  <si>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</si>
  <si>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</si>
  <si>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</si>
  <si>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</si>
  <si>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</si>
  <si>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</si>
  <si>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</si>
  <si>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</si>
  <si>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</si>
  <si>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</si>
  <si>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</si>
  <si>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</si>
  <si>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</si>
  <si>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</si>
  <si>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</si>
  <si>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</si>
  <si>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</si>
  <si>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</si>
  <si>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</si>
  <si>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</si>
  <si>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</si>
  <si>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</si>
  <si>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</si>
  <si>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</si>
  <si>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</si>
  <si>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</si>
  <si>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</si>
  <si>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</si>
  <si>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</si>
  <si>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</si>
  <si>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</si>
  <si>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</si>
  <si>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</si>
  <si>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</si>
  <si>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</si>
  <si>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</si>
  <si>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</si>
  <si>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</si>
  <si>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</si>
  <si>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</si>
  <si>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</si>
  <si>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</si>
  <si>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</si>
  <si>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</si>
  <si>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</si>
  <si>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</si>
  <si>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</si>
  <si>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</si>
  <si>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</si>
  <si>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</si>
  <si>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</si>
  <si>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</si>
  <si>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</si>
  <si>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</si>
  <si>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</si>
  <si>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</si>
  <si>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</si>
  <si>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</si>
  <si>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</si>
  <si>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</si>
  <si>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</si>
  <si>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</si>
  <si>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</si>
  <si>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</si>
  <si>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</si>
  <si>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</si>
  <si>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</si>
  <si>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</si>
  <si>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</si>
  <si>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</si>
  <si>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</si>
  <si>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</si>
  <si>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</si>
  <si>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</si>
  <si>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</si>
  <si>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</si>
  <si>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</si>
  <si>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</si>
  <si>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</si>
  <si>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</si>
  <si>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</si>
  <si>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</si>
  <si>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</si>
  <si>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</si>
  <si>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</si>
  <si>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</si>
  <si>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</si>
  <si>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</si>
  <si>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</si>
  <si>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</si>
  <si>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</si>
  <si>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</si>
  <si>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</si>
  <si>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</si>
  <si>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</si>
  <si>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</si>
  <si>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</si>
  <si>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</si>
  <si>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</si>
  <si>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</si>
  <si>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</si>
  <si>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</si>
  <si>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</si>
  <si>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</si>
  <si>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</si>
  <si>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</si>
  <si>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</si>
  <si>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</si>
  <si>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</si>
  <si>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</si>
  <si>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</si>
  <si>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</si>
  <si>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</si>
  <si>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</si>
  <si>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</si>
  <si>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</si>
  <si>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</si>
  <si>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</si>
  <si>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</si>
  <si>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</si>
  <si>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</si>
  <si>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</si>
  <si>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</si>
  <si>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</si>
  <si>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</si>
  <si>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</si>
  <si>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</si>
  <si>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</si>
  <si>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</si>
  <si>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</si>
  <si>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</si>
  <si>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</si>
  <si>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</si>
  <si>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</si>
  <si>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</si>
  <si>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</si>
  <si>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</si>
  <si>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</si>
  <si>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</si>
  <si>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</si>
  <si>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</si>
  <si>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</si>
  <si>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</si>
  <si>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</si>
  <si>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</si>
  <si>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</si>
  <si>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</si>
  <si>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</si>
  <si>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</si>
  <si>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</si>
  <si>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</si>
  <si>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</si>
  <si>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</si>
  <si>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</si>
  <si>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</si>
  <si>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</si>
  <si>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</si>
  <si>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</si>
  <si>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</si>
  <si>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</si>
  <si>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</si>
  <si>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</si>
  <si>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</si>
  <si>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</si>
  <si>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</si>
  <si>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</si>
  <si>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</si>
  <si>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</si>
  <si>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</si>
  <si>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</si>
  <si>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</si>
  <si>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</si>
  <si>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</si>
  <si>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</si>
  <si>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</si>
  <si>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</si>
  <si>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</si>
  <si>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</si>
  <si>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</si>
  <si>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</si>
  <si>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</si>
  <si>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</si>
  <si>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</si>
  <si>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</si>
  <si>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</si>
  <si>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</si>
  <si>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</si>
  <si>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</si>
  <si>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</si>
  <si>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</si>
  <si>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</si>
  <si>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</si>
  <si>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</si>
  <si>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</si>
  <si>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</si>
  <si>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</si>
  <si>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</si>
  <si>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</si>
  <si>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</si>
  <si>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</si>
  <si>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</si>
  <si>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</si>
  <si>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</si>
  <si>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</si>
  <si>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</si>
  <si>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</si>
  <si>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</si>
  <si>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</si>
  <si>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</si>
  <si>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</si>
  <si>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</si>
  <si>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</si>
  <si>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</si>
  <si>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</si>
  <si>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</si>
  <si>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</si>
  <si>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</si>
  <si>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</si>
  <si>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</si>
  <si>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</si>
  <si>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</si>
  <si>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</si>
  <si>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</si>
  <si>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</si>
  <si>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</si>
  <si>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</si>
  <si>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</si>
  <si>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</si>
  <si>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</si>
  <si>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</si>
  <si>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</si>
  <si>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</si>
  <si>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</si>
  <si>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</si>
  <si>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</si>
  <si>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</si>
  <si>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</si>
  <si>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</si>
  <si>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</si>
  <si>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</si>
  <si>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</si>
  <si>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</si>
  <si>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</si>
  <si>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</si>
  <si>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</si>
  <si>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</si>
  <si>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</si>
  <si>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</si>
  <si>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</si>
  <si>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</si>
  <si>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</si>
  <si>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</si>
  <si>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</si>
  <si>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</si>
  <si>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</si>
  <si>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</si>
  <si>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</si>
  <si>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</si>
  <si>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</si>
  <si>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</si>
  <si>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</si>
  <si>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</si>
  <si>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</si>
  <si>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</si>
  <si>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</si>
  <si>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</si>
  <si>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</si>
  <si>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</si>
  <si>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</si>
  <si>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</si>
  <si>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</si>
  <si>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</si>
  <si>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</si>
  <si>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</si>
  <si>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</si>
  <si>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</si>
  <si>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</si>
  <si>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</si>
  <si>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</si>
  <si>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</si>
  <si>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</si>
  <si>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</si>
  <si>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</si>
  <si>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</si>
  <si>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</si>
  <si>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</si>
  <si>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</si>
  <si>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</si>
  <si>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</si>
  <si>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</si>
  <si>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</si>
  <si>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</si>
  <si>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</si>
  <si>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</si>
  <si>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</si>
  <si>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</si>
  <si>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</si>
  <si>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</si>
  <si>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</si>
  <si>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</si>
  <si>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</si>
  <si>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</si>
  <si>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</si>
  <si>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</si>
  <si>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</si>
  <si>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</si>
  <si>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</si>
  <si>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</si>
  <si>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</si>
  <si>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</si>
  <si>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</si>
  <si>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</si>
  <si>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</si>
  <si>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</si>
  <si>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</si>
  <si>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</si>
  <si>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</si>
  <si>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</si>
  <si>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</si>
  <si>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</si>
  <si>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</si>
  <si>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</si>
  <si>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</si>
  <si>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</si>
  <si>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</si>
  <si>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</si>
  <si>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</si>
  <si>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</si>
  <si>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</si>
  <si>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</si>
  <si>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</si>
  <si>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</si>
  <si>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</si>
  <si>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</si>
  <si>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</si>
  <si>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</si>
  <si>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</si>
  <si>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</si>
  <si>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</si>
  <si>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</si>
  <si>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</si>
  <si>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</si>
  <si>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</si>
  <si>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</si>
  <si>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</si>
  <si>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</si>
  <si>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</si>
  <si>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</si>
  <si>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</si>
  <si>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</si>
  <si>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</si>
  <si>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</si>
  <si>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</si>
  <si>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</si>
  <si>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</si>
  <si>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</si>
  <si>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</si>
  <si>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</si>
  <si>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</si>
  <si>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</si>
  <si>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</si>
  <si>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</si>
  <si>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</si>
  <si>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</si>
  <si>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</si>
  <si>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</si>
  <si>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</si>
  <si>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</si>
  <si>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</si>
  <si>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</si>
  <si>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</si>
  <si>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</si>
  <si>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</si>
  <si>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</si>
  <si>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</si>
  <si>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</si>
  <si>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</si>
  <si>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</si>
  <si>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</si>
  <si>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</si>
  <si>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</si>
  <si>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</si>
  <si>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</si>
  <si>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</si>
  <si>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</si>
  <si>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</si>
  <si>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</si>
  <si>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</si>
  <si>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</si>
  <si>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</si>
  <si>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</si>
  <si>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</si>
  <si>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</si>
  <si>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</si>
  <si>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</si>
  <si>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</si>
  <si>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</si>
  <si>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</si>
  <si>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</si>
  <si>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</si>
  <si>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</si>
  <si>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</si>
  <si>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</si>
  <si>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</si>
  <si>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</si>
  <si>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</si>
  <si>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</si>
  <si>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</si>
  <si>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</si>
  <si>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</si>
  <si>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</si>
  <si>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</si>
  <si>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</si>
  <si>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</si>
  <si>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</si>
  <si>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</si>
  <si>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</si>
  <si>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</si>
  <si>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</si>
  <si>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</si>
  <si>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</si>
  <si>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</si>
  <si>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</si>
  <si>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</si>
  <si>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</si>
  <si>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</si>
  <si>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</si>
  <si>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</si>
  <si>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</si>
  <si>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</si>
  <si>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</si>
  <si>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</si>
  <si>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</si>
  <si>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</si>
  <si>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</si>
  <si>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</si>
  <si>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</si>
  <si>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</si>
  <si>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</si>
  <si>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</si>
  <si>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</si>
  <si>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</si>
  <si>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</si>
  <si>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</si>
  <si>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</si>
  <si>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</si>
  <si>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</si>
  <si>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</si>
  <si>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</si>
  <si>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</si>
  <si>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</si>
  <si>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</si>
  <si>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</si>
  <si>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</si>
  <si>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</si>
  <si>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</si>
  <si>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</si>
  <si>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</si>
  <si>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</si>
  <si>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</si>
  <si>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</si>
  <si>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</si>
  <si>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</si>
  <si>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</si>
  <si>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</si>
  <si>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</si>
  <si>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</si>
  <si>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</si>
  <si>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</si>
  <si>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</si>
  <si>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</si>
  <si>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</si>
  <si>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</si>
  <si>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</si>
  <si>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</si>
  <si>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</si>
  <si>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</si>
  <si>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</si>
  <si>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</si>
  <si>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</si>
  <si>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</si>
  <si>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</si>
  <si>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</si>
  <si>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</si>
  <si>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</si>
  <si>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</si>
  <si>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</si>
  <si>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</si>
  <si>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</si>
  <si>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</si>
  <si>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</si>
  <si>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</si>
  <si>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</si>
  <si>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</si>
  <si>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</si>
  <si>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</si>
  <si>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</si>
  <si>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</si>
  <si>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</si>
  <si>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</si>
  <si>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</si>
  <si>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</si>
  <si>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</si>
  <si>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</si>
  <si>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</si>
  <si>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</si>
  <si>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</si>
  <si>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</si>
  <si>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</si>
  <si>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</si>
  <si>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</si>
  <si>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</si>
  <si>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</si>
  <si>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</si>
  <si>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</si>
  <si>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</si>
  <si>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</si>
  <si>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</si>
  <si>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</si>
  <si>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</si>
  <si>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</si>
  <si>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</si>
  <si>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</si>
  <si>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</si>
  <si>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</si>
  <si>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</si>
  <si>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</si>
  <si>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</si>
  <si>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</si>
  <si>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</si>
  <si>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</si>
  <si>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</si>
  <si>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</si>
  <si>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</si>
  <si>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</si>
  <si>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</si>
  <si>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</si>
  <si>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</si>
  <si>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</si>
  <si>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</si>
  <si>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</si>
  <si>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</si>
  <si>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</si>
  <si>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</si>
  <si>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</si>
  <si>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</si>
  <si>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</si>
  <si>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</si>
  <si>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</si>
  <si>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</si>
  <si>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</si>
  <si>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</si>
  <si>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</si>
  <si>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</si>
  <si>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</si>
  <si>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</si>
  <si>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</si>
  <si>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</si>
  <si>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</si>
  <si>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</si>
  <si>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</si>
  <si>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</si>
  <si>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</si>
  <si>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</si>
  <si>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</si>
  <si>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</si>
  <si>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</si>
  <si>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</si>
  <si>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</si>
  <si>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</si>
  <si>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</si>
  <si>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</si>
  <si>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</si>
  <si>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</si>
  <si>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</si>
  <si>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</si>
  <si>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</si>
  <si>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</si>
  <si>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</si>
  <si>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</si>
  <si>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</si>
  <si>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</si>
  <si>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</si>
  <si>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</si>
  <si>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</si>
  <si>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</si>
  <si>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</si>
  <si>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</si>
  <si>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</si>
  <si>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</si>
  <si>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</si>
  <si>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</si>
  <si>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</si>
  <si>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</si>
  <si>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</si>
  <si>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</si>
  <si>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</si>
  <si>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</si>
  <si>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</si>
  <si>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</si>
  <si>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</si>
  <si>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</si>
  <si>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</si>
  <si>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</si>
  <si>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</si>
  <si>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</si>
  <si>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</si>
  <si>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</si>
  <si>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</si>
  <si>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</si>
  <si>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</si>
  <si>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</si>
  <si>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</si>
  <si>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</si>
  <si>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</si>
  <si>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</si>
  <si>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</si>
  <si>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</si>
  <si>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</si>
  <si>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</si>
  <si>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</si>
  <si>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</si>
  <si>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</si>
  <si>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</si>
  <si>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</si>
  <si>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</si>
  <si>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</si>
  <si>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</si>
  <si>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</si>
  <si>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</si>
  <si>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</si>
  <si>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</si>
  <si>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</si>
  <si>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</si>
  <si>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</si>
  <si>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</si>
  <si>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</si>
  <si>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</si>
  <si>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</si>
  <si>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</si>
  <si>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</si>
  <si>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</si>
  <si>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</si>
  <si>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</si>
  <si>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</si>
  <si>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</si>
  <si>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</si>
  <si>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</si>
  <si>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</si>
  <si>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</si>
  <si>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</si>
  <si>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</si>
  <si>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</si>
  <si>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</si>
  <si>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</si>
  <si>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</si>
  <si>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</si>
  <si>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</si>
  <si>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</si>
  <si>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</si>
  <si>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</si>
  <si>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</si>
  <si>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</si>
  <si>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</si>
  <si>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</si>
  <si>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</si>
  <si>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</si>
  <si>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</si>
  <si>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</si>
  <si>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</si>
  <si>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</si>
  <si>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</si>
  <si>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</si>
  <si>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</si>
  <si>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</si>
  <si>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</si>
  <si>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</si>
  <si>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</si>
  <si>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</si>
  <si>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</si>
  <si>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</si>
  <si>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</si>
  <si>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</si>
  <si>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</si>
  <si>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</si>
  <si>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</si>
  <si>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</si>
  <si>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</si>
  <si>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</si>
  <si>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</si>
  <si>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</si>
  <si>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</si>
  <si>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</si>
  <si>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</si>
  <si>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</si>
  <si>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</si>
  <si>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</si>
  <si>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</si>
  <si>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</si>
  <si>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</si>
  <si>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</si>
  <si>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</si>
  <si>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</si>
  <si>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</si>
  <si>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</si>
  <si>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</si>
  <si>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</si>
  <si>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</si>
  <si>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</si>
  <si>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</si>
  <si>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</si>
  <si>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</si>
  <si>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</si>
  <si>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</si>
  <si>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</si>
  <si>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</si>
  <si>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</si>
  <si>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</si>
  <si>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</si>
  <si>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</si>
  <si>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</si>
  <si>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</si>
  <si>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</si>
  <si>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</si>
  <si>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</si>
  <si>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</si>
  <si>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</si>
  <si>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</si>
  <si>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</si>
  <si>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</si>
  <si>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</si>
  <si>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</si>
  <si>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</si>
  <si>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</si>
  <si>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</si>
  <si>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</si>
  <si>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</si>
  <si>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</si>
  <si>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</si>
  <si>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</si>
  <si>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</si>
  <si>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</si>
  <si>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</si>
  <si>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</si>
  <si>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</si>
  <si>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</si>
  <si>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</si>
  <si>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</si>
  <si>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</si>
  <si>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</si>
  <si>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</si>
  <si>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</si>
  <si>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</si>
  <si>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</si>
  <si>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</si>
  <si>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</si>
  <si>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</si>
  <si>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</si>
  <si>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</si>
  <si>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</si>
  <si>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</si>
  <si>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</si>
  <si>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</si>
  <si>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</si>
  <si>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</si>
  <si>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</si>
  <si>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</si>
  <si>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</si>
  <si>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</si>
  <si>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</si>
  <si>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</si>
  <si>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</si>
  <si>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</si>
  <si>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</si>
  <si>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</si>
  <si>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</si>
  <si>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</si>
  <si>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</si>
  <si>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</si>
  <si>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</si>
  <si>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</si>
  <si>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</si>
  <si>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</si>
  <si>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</si>
  <si>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</si>
  <si>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</si>
  <si>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</si>
  <si>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</si>
  <si>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</si>
  <si>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</si>
  <si>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</si>
  <si>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</si>
  <si>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</si>
  <si>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</si>
  <si>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</si>
  <si>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</si>
  <si>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</si>
  <si>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</si>
  <si>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</si>
  <si>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</si>
  <si>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</si>
  <si>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</si>
  <si>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</si>
  <si>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</si>
  <si>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</si>
  <si>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</si>
  <si>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</si>
  <si>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</si>
  <si>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</si>
  <si>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</si>
  <si>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</si>
  <si>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</si>
  <si>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</si>
  <si>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</si>
  <si>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</si>
  <si>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</si>
  <si>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</si>
  <si>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</si>
  <si>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</si>
  <si>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</si>
  <si>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</si>
  <si>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</si>
  <si>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</si>
  <si>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</si>
  <si>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</si>
  <si>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</si>
  <si>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</si>
  <si>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</si>
  <si>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</si>
  <si>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</si>
  <si>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</si>
  <si>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</si>
  <si>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</si>
  <si>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</si>
  <si>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</si>
  <si>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</si>
  <si>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</si>
  <si>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</si>
  <si>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</si>
  <si>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</si>
  <si>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</si>
  <si>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</si>
  <si>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</si>
  <si>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</si>
  <si>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</si>
  <si>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</si>
  <si>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</si>
  <si>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</si>
  <si>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</si>
  <si>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</si>
  <si>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</si>
  <si>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</si>
  <si>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</si>
  <si>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</si>
  <si>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</si>
  <si>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</si>
  <si>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</si>
  <si>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</si>
  <si>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</si>
  <si>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</si>
  <si>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</si>
  <si>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</si>
  <si>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</si>
  <si>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</si>
  <si>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</si>
  <si>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</si>
  <si>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</si>
  <si>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</si>
  <si>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</si>
  <si>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</si>
  <si>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</si>
  <si>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</si>
  <si>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</si>
  <si>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</si>
  <si>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</si>
  <si>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</si>
  <si>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</si>
  <si>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</si>
  <si>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</si>
  <si>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</si>
  <si>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</si>
  <si>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</si>
  <si>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</si>
  <si>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</si>
  <si>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</si>
  <si>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</si>
  <si>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</si>
  <si>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</si>
  <si>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</si>
  <si>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</si>
  <si>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</si>
  <si>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</si>
  <si>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</si>
  <si>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</si>
  <si>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</si>
  <si>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</si>
  <si>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</si>
  <si>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</si>
  <si>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</si>
  <si>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</si>
  <si>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</si>
  <si>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</si>
  <si>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</si>
  <si>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</si>
  <si>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</si>
  <si>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</si>
  <si>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</si>
  <si>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</si>
  <si>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</si>
  <si>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</si>
  <si>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</si>
  <si>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</si>
  <si>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</si>
  <si>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</si>
  <si>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</si>
  <si>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</si>
  <si>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</si>
  <si>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</si>
  <si>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</si>
  <si>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</si>
  <si>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</si>
  <si>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</si>
  <si>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</si>
  <si>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</si>
  <si>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</si>
  <si>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</si>
  <si>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</si>
  <si>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</si>
  <si>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</si>
  <si>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</si>
  <si>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</si>
  <si>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</si>
  <si>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</si>
  <si>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</si>
  <si>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</si>
  <si>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</si>
  <si>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</si>
  <si>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</si>
  <si>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</si>
  <si>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</si>
  <si>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</si>
  <si>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</si>
  <si>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</si>
  <si>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</si>
  <si>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</si>
  <si>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</si>
  <si>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</si>
  <si>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</si>
  <si>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</si>
  <si>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</si>
  <si>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</si>
  <si>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</si>
  <si>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</si>
  <si>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</si>
  <si>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</si>
  <si>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</si>
  <si>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</si>
  <si>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</si>
  <si>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</si>
  <si>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</si>
  <si>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</si>
  <si>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</si>
  <si>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</si>
  <si>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</si>
  <si>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</si>
  <si>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</si>
  <si>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</si>
  <si>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</si>
  <si>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</si>
  <si>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</si>
  <si>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</si>
  <si>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</si>
  <si>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</si>
  <si>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</si>
  <si>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</si>
  <si>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</si>
  <si>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</si>
  <si>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</si>
  <si>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</si>
  <si>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</si>
  <si>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</si>
  <si>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</si>
  <si>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</si>
  <si>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</si>
  <si>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</si>
  <si>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</si>
  <si>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</si>
  <si>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</si>
  <si>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</si>
  <si>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</si>
  <si>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</si>
  <si>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</si>
  <si>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</si>
  <si>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</si>
  <si>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</si>
  <si>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</si>
  <si>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</si>
  <si>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</si>
  <si>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</si>
  <si>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</si>
  <si>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</si>
  <si>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</si>
  <si>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</si>
  <si>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</si>
  <si>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</si>
  <si>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</si>
  <si>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</si>
  <si>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</si>
  <si>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</si>
  <si>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</si>
  <si>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</si>
  <si>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</si>
  <si>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</si>
  <si>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</si>
  <si>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</si>
  <si>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</si>
  <si>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</si>
  <si>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</si>
  <si>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</si>
  <si>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</si>
  <si>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</si>
  <si>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</si>
  <si>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</si>
  <si>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</si>
  <si>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</si>
  <si>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</si>
  <si>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</si>
  <si>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</si>
  <si>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</si>
  <si>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</si>
  <si>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</si>
  <si>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</si>
  <si>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</si>
  <si>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</si>
  <si>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</si>
  <si>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</si>
  <si>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</si>
  <si>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</si>
  <si>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</si>
  <si>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</si>
  <si>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</si>
  <si>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</si>
  <si>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</si>
  <si>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</si>
  <si>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</si>
  <si>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</si>
  <si>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</si>
  <si>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</si>
  <si>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</si>
  <si>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</si>
  <si>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</si>
  <si>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</si>
  <si>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</si>
  <si>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</si>
  <si>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</si>
  <si>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</si>
  <si>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</si>
  <si>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</si>
  <si>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</si>
  <si>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</si>
  <si>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</si>
  <si>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</si>
  <si>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</si>
  <si>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</si>
  <si>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</si>
  <si>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</si>
  <si>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</si>
  <si>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</si>
  <si>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</si>
  <si>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</si>
  <si>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</si>
  <si>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</si>
  <si>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</si>
  <si>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</si>
  <si>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</si>
  <si>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</si>
  <si>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</si>
  <si>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</si>
  <si>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</si>
  <si>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</si>
  <si>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</si>
  <si>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</si>
  <si>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</si>
  <si>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</si>
  <si>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</si>
  <si>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</si>
  <si>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</si>
  <si>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</si>
  <si>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</si>
  <si>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</si>
  <si>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</si>
  <si>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</si>
  <si>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</si>
  <si>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</si>
  <si>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</si>
  <si>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</si>
  <si>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</si>
  <si>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</si>
  <si>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</si>
  <si>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</si>
  <si>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</si>
  <si>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</si>
  <si>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</si>
  <si>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</si>
  <si>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</si>
  <si>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</si>
  <si>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</si>
  <si>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</si>
  <si>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</si>
  <si>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</si>
  <si>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</si>
  <si>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</si>
  <si>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</si>
  <si>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</si>
  <si>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</si>
  <si>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</si>
  <si>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</si>
  <si>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</si>
  <si>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</si>
  <si>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</si>
  <si>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</si>
  <si>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</si>
  <si>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</si>
  <si>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</si>
  <si>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</si>
  <si>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</si>
  <si>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</si>
  <si>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</si>
  <si>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</si>
  <si>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</si>
  <si>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</si>
  <si>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</si>
  <si>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</si>
  <si>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</si>
  <si>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</si>
  <si>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</si>
  <si>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</si>
  <si>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</si>
  <si>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</si>
  <si>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</si>
  <si>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</si>
  <si>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</si>
  <si>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</si>
  <si>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</si>
  <si>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</si>
  <si>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</si>
  <si>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</si>
  <si>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</si>
  <si>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</si>
  <si>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</si>
  <si>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</si>
  <si>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</si>
  <si>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</si>
  <si>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</si>
  <si>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</si>
  <si>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</si>
  <si>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</si>
  <si>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</si>
  <si>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</si>
  <si>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</si>
  <si>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</si>
  <si>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</si>
  <si>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</si>
  <si>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</si>
  <si>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</si>
  <si>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</si>
  <si>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</si>
  <si>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</si>
  <si>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</si>
  <si>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</si>
  <si>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</si>
  <si>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</si>
  <si>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</si>
  <si>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</si>
  <si>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</si>
  <si>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</si>
  <si>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</si>
  <si>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</si>
  <si>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</si>
  <si>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</si>
  <si>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</si>
  <si>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</si>
  <si>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</si>
  <si>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</si>
  <si>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</si>
  <si>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</si>
  <si>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</si>
  <si>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</si>
  <si>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</si>
  <si>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</si>
  <si>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</si>
  <si>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</si>
  <si>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</si>
  <si>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</si>
  <si>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</si>
  <si>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</si>
  <si>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</si>
  <si>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</si>
  <si>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</si>
  <si>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</si>
  <si>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</si>
  <si>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</si>
  <si>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</si>
  <si>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</si>
  <si>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</si>
  <si>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</si>
  <si>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</si>
  <si>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</si>
  <si>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</si>
  <si>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</si>
  <si>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</si>
  <si>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</si>
  <si>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</si>
  <si>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</si>
  <si>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</si>
  <si>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</si>
  <si>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</si>
  <si>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</si>
  <si>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</si>
  <si>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</si>
  <si>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</si>
  <si>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</si>
  <si>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</si>
  <si>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</si>
  <si>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</si>
  <si>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</si>
  <si>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</si>
  <si>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</si>
  <si>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</si>
  <si>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</si>
  <si>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</si>
  <si>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</si>
  <si>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</si>
  <si>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</si>
  <si>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</si>
  <si>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</si>
  <si>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</si>
  <si>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</si>
  <si>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</si>
  <si>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</si>
  <si>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</si>
  <si>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</si>
  <si>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</si>
  <si>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</si>
  <si>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</si>
  <si>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</si>
  <si>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</si>
  <si>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</si>
  <si>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</si>
  <si>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</si>
  <si>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</si>
  <si>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</si>
  <si>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</si>
  <si>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</si>
  <si>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</si>
  <si>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</si>
  <si>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</si>
  <si>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</si>
  <si>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</si>
  <si>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</si>
  <si>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</si>
  <si>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</si>
  <si>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</si>
  <si>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</si>
  <si>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</si>
  <si>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</si>
  <si>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</si>
  <si>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</si>
  <si>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</si>
  <si>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</si>
  <si>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</si>
  <si>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</si>
  <si>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</si>
  <si>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</si>
  <si>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</si>
  <si>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</si>
  <si>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</si>
  <si>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</si>
  <si>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</si>
  <si>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</si>
  <si>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</si>
  <si>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</si>
  <si>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</si>
  <si>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</si>
  <si>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</si>
  <si>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</si>
  <si>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</si>
  <si>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</si>
  <si>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</si>
  <si>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</si>
  <si>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</si>
  <si>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</si>
  <si>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</si>
  <si>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</si>
  <si>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</si>
  <si>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</si>
  <si>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</si>
  <si>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</si>
  <si>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</si>
  <si>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</si>
  <si>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</si>
  <si>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</si>
  <si>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</si>
  <si>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</si>
  <si>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</si>
  <si>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</si>
  <si>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</si>
  <si>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</si>
  <si>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</si>
  <si>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</si>
  <si>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</si>
  <si>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</si>
  <si>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</si>
  <si>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</si>
  <si>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</si>
  <si>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</si>
  <si>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</si>
  <si>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</si>
  <si>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</si>
  <si>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</si>
  <si>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</si>
  <si>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</si>
  <si>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</si>
  <si>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</si>
  <si>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</si>
  <si>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</si>
  <si>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</si>
  <si>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</si>
  <si>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</si>
  <si>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</si>
  <si>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</si>
  <si>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</si>
  <si>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</si>
  <si>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</si>
  <si>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</si>
  <si>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</si>
  <si>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</si>
  <si>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</si>
  <si>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</si>
  <si>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</si>
  <si>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</si>
  <si>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</si>
  <si>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</si>
  <si>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</si>
  <si>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</si>
  <si>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</si>
  <si>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</si>
  <si>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</si>
  <si>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</si>
  <si>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</si>
  <si>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</si>
  <si>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</si>
  <si>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</si>
  <si>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</si>
  <si>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</si>
  <si>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</si>
  <si>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</si>
  <si>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</si>
  <si>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</si>
  <si>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</si>
  <si>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</si>
  <si>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</si>
  <si>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</si>
  <si>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</si>
  <si>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</si>
  <si>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</si>
  <si>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</si>
  <si>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</si>
  <si>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</si>
  <si>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</si>
  <si>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</si>
  <si>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</si>
  <si>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</si>
  <si>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</si>
  <si>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</si>
  <si>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</si>
  <si>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</si>
  <si>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</si>
  <si>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</si>
  <si>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</si>
  <si>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</si>
  <si>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</si>
  <si>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</si>
  <si>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</si>
  <si>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</si>
  <si>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</si>
  <si>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</si>
  <si>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</si>
  <si>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</si>
  <si>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</si>
  <si>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</si>
  <si>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</si>
  <si>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</si>
  <si>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</si>
  <si>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</si>
  <si>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</si>
  <si>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</si>
  <si>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</si>
  <si>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</si>
  <si>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</si>
  <si>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</si>
  <si>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</si>
  <si>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</si>
  <si>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</si>
  <si>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</si>
  <si>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</si>
  <si>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</si>
  <si>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</si>
  <si>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</si>
  <si>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</si>
  <si>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</si>
  <si>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</si>
  <si>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</si>
  <si>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</si>
  <si>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</si>
  <si>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</si>
  <si>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</si>
  <si>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</si>
  <si>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</si>
  <si>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</si>
  <si>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</si>
  <si>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</si>
  <si>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</si>
  <si>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</si>
  <si>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</si>
  <si>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</si>
  <si>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</si>
  <si>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</si>
  <si>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</si>
  <si>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</si>
  <si>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</si>
  <si>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</si>
  <si>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</si>
  <si>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</si>
  <si>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</si>
  <si>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</si>
  <si>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</si>
  <si>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</si>
  <si>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</si>
  <si>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</si>
  <si>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</si>
  <si>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</si>
  <si>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</si>
  <si>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</si>
  <si>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</si>
  <si>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</si>
  <si>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</si>
  <si>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</si>
  <si>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</si>
  <si>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</si>
  <si>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</si>
  <si>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</si>
  <si>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</si>
  <si>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</si>
  <si>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</si>
  <si>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</si>
  <si>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</si>
  <si>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</si>
  <si>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</si>
  <si>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</si>
  <si>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</si>
  <si>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</si>
  <si>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</si>
  <si>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</si>
  <si>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</si>
  <si>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</si>
  <si>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</si>
  <si>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</si>
  <si>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</si>
  <si>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</si>
  <si>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</si>
  <si>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</si>
  <si>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</si>
  <si>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</si>
  <si>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</si>
  <si>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</si>
  <si>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</si>
  <si>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</si>
  <si>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</si>
  <si>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</si>
  <si>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</si>
  <si>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</si>
  <si>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</si>
  <si>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</si>
  <si>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</si>
  <si>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</si>
  <si>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</si>
  <si>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</si>
  <si>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</si>
  <si>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</si>
  <si>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</si>
  <si>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</si>
  <si>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</si>
  <si>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</si>
  <si>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</si>
  <si>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</si>
  <si>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</si>
  <si>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</si>
  <si>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</si>
  <si>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</si>
  <si>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</si>
  <si>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</si>
  <si>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</si>
  <si>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</si>
  <si>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</si>
  <si>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</si>
  <si>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</si>
  <si>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</si>
  <si>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</si>
  <si>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</si>
  <si>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</si>
  <si>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</si>
  <si>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</si>
  <si>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</si>
  <si>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</si>
  <si>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</si>
  <si>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</si>
  <si>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</si>
  <si>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</si>
  <si>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</si>
  <si>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</si>
  <si>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</si>
  <si>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</si>
  <si>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</si>
  <si>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</si>
  <si>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</si>
  <si>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</si>
  <si>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</si>
  <si>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</si>
  <si>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</si>
  <si>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</si>
  <si>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</si>
  <si>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</si>
  <si>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</si>
  <si>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</si>
  <si>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</si>
  <si>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</si>
  <si>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</si>
  <si>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</si>
  <si>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</si>
  <si>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</si>
  <si>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</si>
  <si>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</si>
  <si>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</si>
  <si>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</si>
  <si>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</si>
  <si>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</si>
  <si>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</si>
  <si>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</si>
  <si>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</si>
  <si>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</si>
  <si>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</si>
  <si>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</si>
  <si>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</si>
  <si>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</si>
  <si>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</si>
  <si>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</si>
  <si>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</si>
  <si>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</si>
  <si>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</si>
  <si>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</si>
  <si>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</si>
  <si>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</si>
  <si>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</si>
  <si>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</si>
  <si>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</si>
  <si>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</si>
  <si>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</si>
  <si>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</si>
  <si>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</si>
  <si>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</si>
  <si>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</si>
  <si>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</si>
  <si>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</si>
  <si>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</si>
  <si>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</si>
  <si>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</si>
  <si>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</si>
  <si>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</si>
  <si>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</si>
  <si>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</si>
  <si>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</si>
  <si>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</si>
  <si>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</si>
  <si>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</si>
  <si>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</si>
  <si>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</si>
  <si>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</si>
  <si>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</si>
  <si>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</si>
  <si>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</si>
  <si>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</si>
  <si>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</si>
  <si>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</si>
  <si>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</si>
  <si>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</si>
  <si>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</si>
  <si>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</si>
  <si>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</si>
  <si>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</si>
  <si>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</si>
  <si>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</si>
  <si>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</si>
  <si>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</si>
  <si>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</si>
  <si>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</si>
  <si>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</si>
  <si>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</si>
  <si>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</si>
  <si>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</si>
  <si>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</si>
  <si>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</si>
  <si>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</si>
  <si>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</si>
  <si>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</si>
  <si>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</si>
  <si>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</si>
  <si>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</si>
  <si>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</si>
  <si>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</si>
  <si>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</si>
  <si>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</si>
  <si>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</si>
  <si>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</si>
  <si>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</si>
  <si>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</si>
  <si>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</si>
  <si>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</si>
  <si>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</si>
  <si>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</si>
  <si>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</si>
  <si>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</si>
  <si>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</si>
  <si>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</si>
  <si>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</si>
  <si>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</si>
  <si>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</si>
  <si>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</si>
  <si>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</si>
  <si>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</si>
  <si>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</si>
  <si>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</si>
  <si>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</si>
  <si>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</si>
  <si>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</si>
  <si>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</si>
  <si>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</si>
  <si>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</si>
  <si>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</si>
  <si>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</si>
  <si>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</si>
  <si>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</si>
  <si>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</si>
  <si>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</si>
  <si>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</si>
  <si>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</si>
  <si>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</si>
  <si>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</si>
  <si>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</si>
  <si>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</si>
  <si>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</si>
  <si>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</si>
  <si>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</si>
  <si>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</si>
  <si>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</si>
  <si>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</si>
  <si>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</si>
  <si>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</si>
  <si>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</si>
  <si>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</si>
  <si>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</si>
  <si>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</si>
  <si>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</si>
  <si>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</si>
  <si>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</si>
  <si>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</si>
  <si>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</si>
  <si>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</si>
  <si>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</si>
  <si>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</si>
  <si>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</si>
  <si>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</si>
  <si>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</si>
  <si>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</si>
  <si>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</si>
  <si>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</si>
  <si>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</si>
  <si>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</si>
  <si>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</si>
  <si>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</si>
  <si>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</si>
  <si>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</si>
  <si>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</si>
  <si>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</si>
  <si>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</si>
  <si>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</si>
  <si>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</si>
  <si>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</si>
  <si>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</si>
  <si>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</si>
  <si>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</si>
  <si>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</si>
  <si>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</si>
  <si>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</si>
  <si>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</si>
  <si>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</si>
  <si>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</si>
  <si>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</si>
  <si>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</si>
  <si>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</si>
  <si>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</si>
  <si>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</si>
  <si>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</si>
  <si>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</si>
  <si>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</si>
  <si>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</si>
  <si>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</si>
  <si>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</si>
  <si>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</si>
  <si>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</si>
  <si>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</si>
  <si>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</si>
  <si>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</si>
  <si>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</si>
  <si>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</si>
  <si>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</si>
  <si>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</si>
  <si>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</si>
  <si>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</si>
  <si>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</si>
  <si>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</si>
  <si>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</si>
  <si>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</si>
  <si>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</si>
  <si>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</si>
  <si>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</si>
  <si>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</si>
  <si>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</si>
  <si>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</si>
  <si>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</si>
  <si>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</si>
  <si>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</si>
  <si>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</si>
  <si>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</si>
  <si>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</si>
  <si>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</si>
  <si>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</si>
  <si>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</si>
  <si>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</si>
  <si>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</si>
  <si>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</si>
  <si>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</si>
  <si>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</si>
  <si>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</si>
  <si>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</si>
  <si>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</si>
  <si>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</si>
  <si>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</si>
  <si>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</si>
  <si>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</si>
  <si>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</si>
  <si>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</si>
  <si>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</si>
  <si>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</si>
  <si>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</si>
  <si>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</si>
  <si>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</si>
  <si>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</si>
  <si>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</si>
  <si>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</si>
  <si>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</si>
  <si>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</si>
  <si>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</si>
  <si>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</si>
  <si>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</si>
  <si>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</si>
  <si>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</si>
  <si>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</si>
  <si>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</si>
  <si>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</si>
  <si>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</si>
  <si>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</si>
  <si>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</si>
  <si>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</si>
  <si>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</si>
  <si>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</si>
  <si>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</si>
  <si>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</si>
  <si>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</si>
  <si>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</si>
  <si>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</si>
  <si>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</si>
  <si>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</si>
  <si>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</si>
  <si>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</si>
  <si>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</si>
  <si>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</si>
  <si>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</si>
  <si>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</si>
  <si>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</si>
  <si>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</si>
  <si>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</si>
  <si>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</si>
  <si>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</si>
  <si>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</si>
  <si>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</si>
  <si>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</si>
  <si>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</si>
  <si>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</si>
  <si>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</si>
  <si>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</si>
  <si>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</si>
  <si>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</si>
  <si>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</si>
  <si>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</si>
  <si>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</si>
  <si>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</si>
  <si>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</si>
  <si>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</si>
  <si>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</si>
  <si>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</si>
  <si>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</si>
  <si>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</si>
  <si>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</si>
  <si>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</si>
  <si>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</si>
  <si>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</si>
  <si>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</si>
  <si>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</si>
  <si>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</si>
  <si>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</si>
  <si>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</si>
  <si>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</si>
  <si>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</si>
  <si>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</si>
  <si>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</si>
  <si>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</si>
  <si>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</si>
  <si>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</si>
  <si>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</si>
  <si>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</si>
  <si>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</si>
  <si>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</si>
  <si>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</si>
  <si>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</si>
  <si>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</si>
  <si>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</si>
  <si>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</si>
  <si>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</si>
  <si>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</si>
  <si>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</si>
  <si>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</si>
  <si>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</si>
  <si>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</si>
  <si>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</si>
  <si>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</si>
  <si>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</si>
  <si>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</si>
  <si>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</si>
  <si>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</si>
  <si>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</si>
  <si>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</si>
  <si>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</si>
  <si>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</si>
  <si>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</si>
  <si>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</si>
  <si>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</si>
  <si>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</si>
  <si>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</si>
  <si>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</si>
  <si>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</si>
  <si>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</si>
  <si>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</si>
  <si>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</si>
  <si>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</si>
  <si>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</si>
  <si>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</si>
  <si>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</si>
  <si>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</si>
  <si>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</si>
  <si>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</si>
  <si>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</si>
  <si>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</si>
  <si>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</si>
  <si>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</si>
  <si>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</si>
  <si>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</si>
  <si>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</si>
  <si>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</si>
  <si>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</si>
  <si>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</si>
  <si>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</si>
  <si>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</si>
  <si>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</si>
  <si>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</si>
  <si>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</si>
  <si>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</si>
  <si>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</si>
  <si>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</si>
  <si>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</si>
  <si>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</si>
  <si>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</si>
  <si>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</si>
  <si>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</si>
  <si>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</si>
  <si>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</si>
  <si>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</si>
  <si>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</si>
  <si>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</si>
  <si>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</si>
  <si>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</si>
  <si>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</si>
  <si>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</si>
  <si>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</si>
  <si>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</si>
  <si>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</si>
  <si>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</si>
  <si>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</si>
  <si>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</si>
  <si>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</si>
  <si>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</si>
  <si>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</si>
  <si>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</si>
  <si>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</si>
  <si>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</si>
  <si>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</si>
  <si>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</si>
  <si>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</si>
  <si>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</si>
  <si>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</si>
  <si>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</si>
  <si>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</si>
  <si>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</si>
  <si>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</si>
  <si>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</si>
  <si>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</si>
  <si>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</si>
  <si>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</si>
  <si>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</si>
  <si>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</si>
  <si>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</si>
  <si>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</si>
  <si>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</si>
  <si>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</si>
  <si>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</si>
  <si>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</si>
  <si>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</si>
  <si>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</si>
  <si>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</si>
  <si>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</si>
  <si>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</si>
  <si>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</si>
  <si>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</si>
  <si>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</si>
  <si>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</si>
  <si>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</si>
  <si>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</si>
  <si>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</si>
  <si>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</si>
  <si>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</si>
  <si>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</si>
  <si>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</si>
  <si>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</si>
  <si>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</si>
  <si>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</si>
  <si>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</si>
  <si>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</si>
  <si>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</si>
  <si>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</si>
  <si>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</si>
  <si>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</si>
  <si>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</si>
  <si>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</si>
  <si>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</si>
  <si>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</si>
  <si>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</si>
  <si>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</si>
  <si>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</si>
  <si>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</si>
  <si>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</si>
  <si>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</si>
  <si>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</si>
  <si>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</si>
  <si>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</si>
  <si>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</si>
  <si>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</si>
  <si>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</si>
  <si>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</si>
  <si>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</si>
  <si>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</si>
  <si>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</si>
  <si>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</si>
  <si>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</si>
  <si>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</si>
  <si>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</si>
  <si>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</si>
  <si>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</si>
  <si>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</si>
  <si>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</si>
  <si>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</si>
  <si>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</si>
  <si>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</si>
  <si>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</si>
  <si>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</si>
  <si>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</si>
  <si>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</si>
  <si>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</si>
  <si>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</si>
  <si>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</si>
  <si>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</si>
  <si>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</si>
  <si>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</si>
  <si>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</si>
  <si>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</si>
  <si>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</si>
  <si>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</si>
  <si>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</si>
  <si>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</si>
  <si>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</si>
  <si>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</si>
  <si>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</si>
  <si>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</si>
  <si>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</si>
  <si>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</si>
  <si>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</si>
  <si>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</si>
  <si>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</si>
  <si>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</si>
  <si>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</si>
  <si>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</si>
  <si>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</si>
  <si>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</si>
  <si>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</si>
  <si>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</si>
  <si>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</si>
  <si>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</si>
  <si>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</si>
  <si>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</si>
  <si>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</si>
  <si>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</si>
  <si>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</si>
  <si>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</si>
  <si>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</si>
  <si>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</si>
  <si>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</si>
  <si>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</si>
  <si>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</si>
  <si>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</si>
  <si>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</si>
  <si>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</si>
  <si>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</si>
  <si>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</si>
  <si>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</si>
  <si>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</si>
  <si>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</si>
  <si>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</si>
  <si>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</si>
  <si>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</si>
  <si>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</si>
  <si>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</si>
  <si>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</si>
  <si>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</si>
  <si>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</si>
  <si>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</si>
  <si>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</si>
  <si>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</si>
  <si>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</si>
  <si>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</si>
  <si>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</si>
  <si>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</si>
  <si>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</si>
  <si>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</si>
  <si>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</si>
  <si>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</si>
  <si>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</si>
  <si>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</si>
  <si>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</si>
  <si>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</si>
  <si>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</si>
  <si>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</si>
  <si>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</si>
  <si>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</si>
  <si>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</si>
  <si>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</si>
  <si>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</si>
  <si>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</si>
  <si>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</si>
  <si>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</si>
  <si>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</si>
  <si>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</si>
  <si>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</si>
  <si>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</si>
  <si>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</si>
  <si>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</si>
  <si>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</si>
  <si>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</si>
  <si>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</si>
  <si>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</si>
  <si>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</si>
  <si>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</si>
  <si>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</si>
  <si>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</si>
  <si>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</si>
  <si>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</si>
  <si>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</si>
  <si>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</si>
  <si>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</si>
  <si>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</si>
  <si>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</si>
  <si>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</si>
  <si>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</si>
  <si>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</si>
  <si>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</si>
  <si>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</si>
  <si>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</si>
  <si>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</si>
  <si>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</si>
  <si>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</si>
  <si>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</si>
  <si>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</si>
  <si>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</si>
  <si>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</si>
  <si>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</si>
  <si>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</si>
  <si>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</si>
  <si>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</si>
  <si>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</si>
  <si>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</si>
  <si>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</si>
  <si>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</si>
  <si>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</si>
  <si>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</si>
  <si>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</si>
  <si>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</si>
  <si>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</si>
  <si>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</si>
  <si>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</si>
  <si>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</si>
  <si>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</si>
  <si>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</si>
  <si>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</si>
  <si>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</si>
  <si>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</si>
  <si>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</si>
  <si>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</si>
  <si>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</si>
  <si>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</si>
  <si>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</si>
  <si>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</si>
  <si>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</si>
  <si>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</si>
  <si>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</si>
  <si>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</si>
  <si>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</si>
  <si>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</si>
  <si>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</si>
  <si>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</si>
  <si>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</si>
  <si>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</si>
  <si>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</si>
  <si>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</si>
  <si>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</si>
  <si>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</si>
  <si>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</si>
  <si>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</si>
  <si>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</si>
  <si>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</si>
  <si>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</si>
  <si>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</si>
  <si>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</si>
  <si>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</si>
  <si>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</si>
  <si>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</si>
  <si>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</si>
  <si>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</si>
  <si>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</si>
  <si>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</si>
  <si>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</si>
  <si>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</si>
  <si>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</si>
  <si>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</si>
  <si>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</si>
  <si>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</si>
  <si>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</si>
  <si>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</si>
  <si>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</si>
  <si>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</si>
  <si>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</si>
  <si>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</si>
  <si>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</si>
  <si>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</si>
  <si>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</si>
  <si>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</si>
  <si>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</si>
  <si>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</si>
  <si>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</si>
  <si>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</si>
  <si>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</si>
  <si>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</si>
  <si>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</si>
  <si>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</si>
  <si>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</si>
  <si>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</si>
  <si>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</si>
  <si>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</si>
  <si>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</si>
  <si>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</si>
  <si>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</si>
  <si>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</si>
  <si>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</si>
  <si>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</si>
  <si>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</si>
  <si>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</si>
  <si>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</si>
  <si>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</si>
  <si>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</si>
  <si>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</si>
  <si>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</si>
  <si>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</si>
  <si>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</si>
  <si>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</si>
  <si>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</si>
  <si>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</si>
  <si>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</si>
  <si>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</si>
  <si>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</si>
  <si>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</si>
  <si>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</si>
  <si>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</si>
  <si>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</si>
  <si>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</si>
  <si>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</si>
  <si>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</si>
  <si>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</si>
  <si>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</si>
  <si>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</si>
  <si>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</si>
  <si>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</si>
  <si>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</si>
  <si>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</si>
  <si>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</si>
  <si>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</si>
  <si>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</si>
  <si>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</si>
  <si>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</si>
  <si>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</si>
  <si>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</si>
  <si>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</si>
  <si>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</si>
  <si>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</si>
  <si>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</si>
  <si>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</si>
  <si>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</si>
  <si>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</si>
  <si>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</si>
  <si>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</si>
  <si>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</si>
  <si>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</si>
  <si>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</si>
  <si>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</si>
  <si>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</si>
  <si>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</si>
  <si>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</si>
  <si>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</si>
  <si>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</si>
  <si>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</si>
  <si>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</si>
  <si>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</si>
  <si>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</si>
  <si>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</si>
  <si>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</si>
  <si>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</si>
  <si>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</si>
  <si>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</si>
  <si>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</si>
  <si>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</si>
  <si>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</si>
  <si>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</si>
  <si>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</si>
  <si>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</si>
  <si>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</si>
  <si>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</si>
  <si>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</si>
  <si>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</si>
  <si>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</si>
  <si>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</si>
  <si>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</si>
  <si>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</si>
  <si>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</si>
  <si>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</si>
  <si>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</si>
  <si>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</si>
  <si>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</si>
  <si>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</si>
  <si>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</si>
  <si>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</si>
  <si>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</si>
  <si>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</si>
  <si>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</si>
  <si>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</si>
  <si>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</si>
  <si>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</si>
  <si>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</si>
  <si>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</si>
  <si>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</si>
  <si>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</si>
  <si>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</si>
  <si>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</si>
  <si>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</si>
  <si>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</si>
  <si>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</si>
  <si>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</si>
  <si>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</si>
  <si>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</si>
  <si>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</si>
  <si>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</si>
  <si>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</si>
  <si>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</si>
  <si>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</si>
  <si>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</si>
  <si>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</si>
  <si>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</si>
  <si>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</si>
  <si>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</si>
  <si>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</si>
  <si>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</si>
  <si>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</si>
  <si>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</si>
  <si>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</si>
  <si>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</si>
  <si>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</si>
  <si>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</si>
  <si>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</si>
  <si>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</si>
  <si>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</si>
  <si>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</si>
  <si>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</si>
  <si>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</si>
  <si>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</si>
  <si>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</si>
  <si>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</si>
  <si>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</si>
  <si>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</si>
  <si>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</si>
  <si>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</si>
  <si>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</si>
  <si>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</si>
  <si>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</si>
  <si>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</si>
  <si>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</si>
  <si>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</si>
  <si>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</si>
  <si>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</si>
  <si>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</si>
  <si>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</si>
  <si>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</si>
  <si>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</si>
  <si>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</si>
  <si>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</si>
  <si>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</si>
  <si>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</si>
  <si>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</si>
  <si>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</si>
  <si>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</si>
  <si>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</si>
  <si>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</si>
  <si>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</si>
  <si>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</si>
  <si>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</si>
  <si>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</si>
  <si>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</si>
  <si>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</si>
  <si>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</si>
  <si>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</si>
  <si>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</si>
  <si>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</si>
  <si>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</si>
  <si>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</si>
  <si>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</si>
  <si>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</si>
  <si>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</si>
  <si>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</si>
  <si>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</si>
  <si>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</si>
  <si>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</si>
  <si>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</si>
  <si>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</si>
  <si>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</si>
  <si>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</si>
  <si>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</si>
  <si>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</si>
  <si>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</si>
  <si>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</si>
  <si>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</si>
  <si>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</si>
  <si>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</si>
  <si>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</si>
  <si>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</si>
  <si>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</si>
  <si>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</si>
  <si>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</si>
  <si>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</si>
  <si>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</si>
  <si>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</si>
  <si>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</si>
  <si>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</si>
  <si>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</si>
  <si>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</si>
  <si>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</si>
  <si>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</si>
  <si>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</si>
  <si>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</si>
  <si>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</si>
  <si>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</si>
  <si>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</si>
  <si>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</si>
  <si>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</si>
  <si>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</si>
  <si>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</si>
  <si>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</si>
  <si>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</si>
  <si>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</si>
  <si>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</si>
  <si>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</si>
  <si>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</si>
  <si>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</si>
  <si>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</si>
  <si>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</si>
  <si>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</si>
  <si>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</si>
  <si>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</si>
  <si>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</si>
  <si>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</si>
  <si>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</si>
  <si>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</si>
  <si>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</si>
  <si>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</si>
  <si>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</si>
  <si>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</si>
  <si>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</si>
  <si>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</si>
  <si>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</si>
  <si>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</si>
  <si>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</si>
  <si>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</si>
  <si>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</si>
  <si>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</si>
  <si>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</si>
  <si>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</si>
  <si>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</si>
  <si>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</si>
  <si>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</si>
  <si>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</si>
  <si>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</si>
  <si>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</si>
  <si>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</si>
  <si>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</si>
  <si>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</si>
  <si>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</si>
  <si>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</si>
  <si>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</si>
  <si>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</si>
  <si>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</si>
  <si>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</si>
  <si>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</si>
  <si>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</si>
  <si>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</si>
  <si>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</si>
  <si>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</si>
  <si>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</si>
  <si>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</si>
  <si>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</si>
  <si>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</si>
  <si>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</si>
  <si>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</si>
  <si>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</si>
  <si>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</si>
  <si>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</si>
  <si>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</si>
  <si>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</si>
  <si>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</si>
  <si>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</si>
  <si>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</si>
  <si>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</si>
  <si>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</si>
  <si>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</si>
  <si>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</si>
  <si>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</si>
  <si>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</si>
  <si>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</si>
  <si>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</si>
  <si>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</si>
  <si>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</si>
  <si>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</si>
  <si>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</si>
  <si>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</si>
  <si>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</si>
  <si>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</si>
  <si>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</si>
  <si>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</si>
  <si>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</si>
  <si>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</si>
  <si>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</si>
  <si>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</si>
  <si>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</si>
  <si>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</si>
  <si>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</si>
  <si>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</si>
  <si>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</si>
  <si>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</si>
  <si>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</si>
  <si>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</si>
  <si>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</si>
  <si>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</si>
  <si>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</si>
  <si>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</si>
  <si>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</si>
  <si>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</si>
  <si>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</si>
  <si>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</si>
  <si>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</si>
  <si>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</si>
  <si>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</si>
  <si>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</si>
  <si>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</si>
  <si>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</si>
  <si>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</si>
  <si>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</si>
  <si>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</si>
  <si>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</si>
  <si>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</si>
  <si>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</si>
  <si>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</si>
  <si>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</si>
  <si>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</si>
  <si>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</si>
  <si>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</si>
  <si>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</si>
  <si>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</si>
  <si>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</si>
  <si>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</si>
  <si>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</si>
  <si>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</si>
  <si>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</si>
  <si>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</si>
  <si>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</si>
  <si>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</si>
  <si>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</si>
  <si>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</si>
  <si>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</si>
  <si>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</si>
  <si>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</si>
  <si>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</si>
  <si>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</si>
  <si>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</si>
  <si>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</si>
  <si>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</si>
  <si>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</si>
  <si>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</si>
  <si>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</si>
  <si>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</si>
  <si>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</si>
  <si>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</si>
  <si>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</si>
  <si>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</si>
  <si>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</si>
  <si>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</si>
  <si>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</si>
  <si>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</si>
  <si>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</si>
  <si>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</si>
  <si>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</si>
  <si>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</si>
  <si>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</si>
  <si>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</si>
  <si>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</si>
  <si>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</si>
  <si>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</si>
  <si>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</si>
  <si>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</si>
  <si>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</si>
  <si>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</si>
  <si>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</si>
  <si>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</si>
  <si>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</si>
  <si>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</si>
  <si>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</si>
  <si>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</si>
  <si>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</si>
  <si>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</si>
  <si>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</si>
  <si>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</si>
  <si>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</si>
  <si>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</si>
  <si>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</si>
  <si>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</si>
  <si>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</si>
  <si>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</si>
  <si>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</si>
  <si>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</si>
  <si>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</si>
  <si>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</si>
  <si>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</si>
  <si>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</si>
  <si>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</si>
  <si>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</si>
  <si>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</si>
  <si>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</si>
  <si>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</si>
  <si>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</si>
  <si>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</si>
  <si>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</si>
  <si>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</si>
  <si>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</si>
  <si>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</si>
  <si>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</si>
  <si>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</si>
  <si>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</si>
  <si>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</si>
  <si>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</si>
  <si>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</si>
  <si>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</si>
  <si>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</si>
  <si>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</si>
  <si>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</si>
  <si>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</si>
  <si>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</si>
  <si>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</si>
  <si>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</si>
  <si>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</si>
  <si>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</si>
  <si>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</si>
  <si>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</si>
  <si>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</si>
  <si>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</si>
  <si>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</si>
  <si>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</si>
  <si>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</si>
  <si>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</si>
  <si>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</si>
  <si>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</si>
  <si>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</si>
  <si>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</si>
  <si>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</si>
  <si>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</si>
  <si>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</si>
  <si>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</si>
  <si>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</si>
  <si>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</si>
  <si>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</si>
  <si>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</si>
  <si>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</si>
  <si>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</si>
  <si>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</si>
  <si>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</si>
  <si>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</si>
  <si>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</si>
  <si>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</si>
  <si>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</si>
  <si>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</si>
  <si>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</si>
  <si>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</si>
  <si>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</si>
  <si>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</si>
  <si>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</si>
  <si>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</si>
  <si>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</si>
  <si>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</si>
  <si>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</si>
  <si>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</si>
  <si>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</si>
  <si>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</si>
  <si>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</si>
  <si>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</si>
  <si>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</si>
  <si>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</si>
  <si>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</si>
  <si>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</si>
  <si>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</si>
  <si>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</si>
  <si>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</si>
  <si>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</si>
  <si>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</si>
  <si>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</si>
  <si>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</si>
  <si>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</si>
  <si>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</si>
  <si>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</si>
  <si>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</si>
  <si>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</si>
  <si>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</si>
  <si>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</si>
  <si>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</si>
  <si>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</si>
  <si>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</si>
  <si>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</si>
  <si>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</si>
  <si>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</si>
  <si>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</si>
  <si>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</si>
  <si>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</si>
  <si>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</si>
  <si>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</si>
  <si>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</si>
  <si>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</si>
  <si>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</si>
  <si>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</si>
  <si>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</si>
  <si>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</si>
  <si>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</si>
  <si>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</si>
  <si>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</si>
  <si>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</si>
  <si>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</si>
  <si>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</si>
  <si>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</si>
  <si>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</si>
  <si>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</si>
  <si>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</si>
  <si>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</si>
  <si>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</si>
  <si>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</si>
  <si>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</si>
  <si>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</si>
  <si>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</si>
  <si>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</si>
  <si>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</si>
  <si>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</si>
  <si>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</si>
  <si>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</si>
  <si>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</si>
  <si>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</si>
  <si>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</si>
  <si>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</si>
  <si>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</si>
  <si>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</si>
  <si>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</si>
  <si>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</si>
  <si>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</si>
  <si>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</si>
  <si>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</si>
  <si>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</si>
  <si>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</si>
  <si>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</si>
  <si>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</si>
  <si>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</si>
  <si>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</si>
  <si>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</si>
  <si>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</si>
  <si>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</si>
  <si>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</si>
  <si>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</si>
  <si>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</si>
  <si>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</si>
  <si>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</si>
  <si>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</si>
  <si>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</si>
  <si>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</si>
  <si>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</si>
  <si>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</si>
  <si>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</si>
  <si>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</si>
  <si>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</si>
  <si>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</si>
  <si>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</si>
  <si>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</si>
  <si>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</si>
  <si>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</si>
  <si>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</si>
  <si>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</si>
  <si>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</si>
  <si>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</si>
  <si>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</si>
  <si>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</si>
  <si>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</si>
  <si>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</si>
  <si>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</si>
  <si>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</si>
  <si>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</si>
  <si>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</si>
  <si>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</si>
  <si>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</si>
  <si>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</si>
  <si>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</si>
  <si>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</si>
  <si>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</si>
  <si>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</si>
  <si>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</si>
  <si>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</si>
  <si>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</si>
  <si>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</si>
  <si>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</si>
  <si>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</si>
  <si>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</si>
  <si>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</si>
  <si>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</si>
  <si>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</si>
  <si>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</si>
  <si>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</si>
  <si>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</si>
  <si>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</si>
  <si>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</si>
  <si>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</si>
  <si>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</si>
  <si>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</si>
  <si>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</si>
  <si>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</si>
  <si>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</si>
  <si>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</si>
  <si>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</si>
  <si>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</si>
  <si>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</si>
  <si>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</si>
  <si>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</si>
  <si>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</si>
  <si>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</si>
  <si>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</si>
  <si>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</si>
  <si>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</si>
  <si>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</si>
  <si>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</si>
  <si>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</si>
  <si>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</si>
  <si>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</si>
  <si>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</si>
  <si>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</si>
  <si>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</si>
  <si>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</si>
  <si>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</si>
  <si>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</si>
  <si>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</si>
  <si>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</si>
  <si>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</si>
  <si>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</si>
  <si>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</si>
  <si>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</si>
  <si>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</si>
  <si>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</si>
  <si>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</si>
  <si>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</si>
  <si>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</si>
  <si>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</si>
  <si>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</si>
  <si>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</si>
  <si>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</si>
  <si>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</si>
  <si>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</si>
  <si>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</si>
  <si>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</si>
  <si>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</si>
  <si>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</si>
  <si>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</si>
  <si>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</si>
  <si>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</si>
  <si>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</si>
  <si>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</si>
  <si>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</si>
  <si>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</si>
  <si>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</si>
  <si>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</si>
  <si>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</si>
  <si>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</si>
  <si>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</si>
  <si>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</si>
  <si>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</si>
  <si>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</si>
  <si>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</si>
  <si>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</si>
  <si>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</si>
  <si>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</si>
  <si>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</si>
  <si>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</si>
  <si>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</si>
  <si>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</si>
  <si>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</si>
  <si>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</si>
  <si>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</si>
  <si>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</si>
  <si>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</si>
  <si>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</si>
  <si>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</si>
  <si>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</si>
  <si>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</si>
  <si>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</si>
  <si>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</si>
  <si>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</si>
  <si>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</si>
  <si>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</si>
  <si>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</si>
  <si>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</si>
  <si>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</si>
  <si>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</si>
  <si>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</si>
  <si>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</si>
  <si>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</si>
  <si>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</si>
  <si>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</si>
  <si>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</si>
  <si>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</si>
  <si>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</si>
  <si>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</si>
  <si>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</si>
  <si>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</si>
  <si>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</si>
  <si>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</si>
  <si>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</si>
  <si>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</si>
  <si>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</si>
  <si>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</si>
  <si>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</si>
  <si>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</si>
  <si>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</si>
  <si>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</si>
  <si>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</si>
  <si>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</si>
  <si>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</si>
  <si>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</si>
  <si>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</si>
  <si>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</si>
  <si>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</si>
  <si>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</si>
  <si>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</si>
  <si>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</si>
  <si>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</si>
  <si>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</si>
  <si>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</si>
  <si>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</si>
  <si>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</si>
  <si>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</si>
  <si>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</si>
  <si>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</si>
  <si>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</si>
  <si>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</si>
  <si>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</si>
  <si>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</si>
  <si>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</si>
  <si>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</si>
  <si>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</si>
  <si>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</si>
  <si>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</si>
  <si>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</si>
  <si>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</si>
  <si>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</si>
  <si>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</si>
  <si>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</si>
  <si>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</si>
  <si>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</si>
  <si>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</si>
  <si>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</si>
  <si>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</si>
  <si>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</si>
  <si>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</si>
  <si>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</si>
  <si>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</si>
  <si>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</si>
  <si>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</si>
  <si>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</si>
  <si>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</si>
  <si>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</si>
  <si>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</si>
  <si>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</si>
  <si>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</si>
  <si>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</si>
  <si>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</si>
  <si>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</si>
  <si>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</si>
  <si>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</si>
  <si>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</si>
  <si>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</si>
  <si>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</si>
  <si>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</si>
  <si>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</si>
  <si>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</si>
  <si>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</si>
  <si>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</si>
  <si>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</si>
  <si>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</si>
  <si>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</si>
  <si>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</si>
  <si>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</si>
  <si>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</si>
  <si>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</si>
  <si>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</si>
  <si>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</si>
  <si>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</si>
  <si>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</si>
  <si>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</si>
  <si>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</si>
  <si>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</si>
  <si>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</si>
  <si>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</si>
  <si>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</si>
  <si>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</si>
  <si>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</si>
  <si>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</si>
  <si>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</si>
  <si>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</si>
  <si>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</si>
  <si>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</si>
  <si>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</si>
  <si>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</si>
  <si>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</si>
  <si>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</si>
  <si>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</si>
  <si>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</si>
  <si>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</si>
  <si>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</si>
  <si>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</si>
  <si>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</si>
  <si>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</si>
  <si>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</si>
  <si>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</si>
  <si>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</si>
  <si>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</si>
  <si>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</si>
  <si>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</si>
  <si>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</si>
  <si>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</si>
  <si>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</si>
  <si>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</si>
  <si>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</si>
  <si>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</si>
  <si>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</si>
  <si>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</si>
  <si>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</si>
  <si>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</si>
  <si>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</si>
  <si>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</si>
  <si>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</si>
  <si>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</si>
  <si>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</si>
  <si>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</si>
  <si>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</si>
  <si>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</si>
  <si>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</si>
  <si>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</si>
  <si>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</si>
  <si>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</si>
  <si>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</si>
  <si>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</si>
  <si>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</si>
  <si>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</si>
  <si>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</si>
  <si>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</si>
  <si>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</si>
  <si>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</si>
  <si>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</si>
  <si>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</si>
  <si>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</si>
  <si>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</si>
  <si>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</si>
  <si>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</si>
  <si>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</si>
  <si>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</si>
  <si>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</si>
  <si>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</si>
  <si>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</si>
  <si>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</si>
  <si>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</si>
  <si>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</si>
  <si>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</si>
  <si>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</si>
  <si>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</si>
  <si>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</si>
  <si>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</si>
  <si>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</si>
  <si>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</si>
  <si>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</si>
  <si>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</si>
  <si>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</si>
  <si>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</si>
  <si>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</si>
  <si>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</si>
  <si>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</si>
  <si>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</si>
  <si>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</si>
  <si>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</si>
  <si>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</si>
  <si>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</si>
  <si>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</si>
  <si>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</si>
  <si>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</si>
  <si>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</si>
  <si>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</si>
  <si>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</si>
  <si>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</si>
  <si>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</si>
  <si>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</si>
  <si>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</si>
  <si>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</si>
  <si>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</si>
  <si>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</si>
  <si>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</si>
  <si>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</si>
  <si>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</si>
  <si>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</si>
  <si>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</si>
  <si>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</si>
  <si>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</si>
  <si>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</si>
  <si>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</si>
  <si>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</si>
  <si>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</si>
  <si>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</si>
  <si>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</si>
  <si>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</si>
  <si>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</si>
  <si>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</si>
  <si>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</si>
  <si>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</si>
  <si>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</si>
  <si>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</si>
  <si>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</si>
  <si>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</si>
  <si>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</si>
  <si>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</si>
  <si>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</si>
  <si>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</si>
  <si>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</si>
  <si>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</si>
  <si>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</si>
  <si>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</si>
  <si>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</si>
  <si>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</si>
  <si>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</si>
  <si>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</si>
  <si>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</si>
  <si>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</si>
  <si>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</si>
  <si>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</si>
  <si>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</si>
  <si>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</si>
  <si>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</si>
  <si>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</si>
  <si>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</si>
  <si>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</si>
  <si>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</si>
  <si>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</si>
  <si>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</si>
  <si>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</si>
  <si>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</si>
  <si>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</si>
  <si>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</si>
  <si>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</si>
  <si>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</si>
  <si>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</si>
  <si>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</si>
  <si>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</si>
  <si>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</si>
  <si>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</si>
  <si>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</si>
  <si>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</si>
  <si>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</si>
  <si>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</si>
  <si>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</si>
  <si>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</si>
  <si>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</si>
  <si>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</si>
  <si>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</si>
  <si>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</si>
  <si>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</si>
  <si>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</si>
  <si>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</si>
  <si>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</si>
  <si>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</si>
  <si>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</si>
  <si>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</si>
  <si>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</si>
  <si>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</si>
  <si>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</si>
  <si>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</si>
  <si>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</si>
  <si>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</si>
  <si>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</si>
  <si>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</si>
  <si>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</si>
  <si>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</si>
  <si>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</si>
  <si>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</si>
  <si>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</si>
  <si>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</si>
  <si>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</si>
  <si>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</si>
  <si>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</si>
  <si>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</si>
  <si>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</si>
  <si>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</si>
  <si>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</si>
  <si>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</si>
  <si>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</si>
  <si>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</si>
  <si>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</si>
  <si>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</si>
  <si>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</si>
  <si>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</si>
  <si>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</si>
  <si>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</si>
  <si>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</si>
  <si>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</si>
  <si>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</si>
  <si>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</si>
  <si>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</si>
  <si>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</si>
  <si>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</si>
  <si>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</si>
  <si>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</si>
  <si>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</si>
  <si>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</si>
  <si>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</si>
  <si>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</si>
  <si>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</si>
  <si>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</si>
  <si>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</si>
  <si>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</si>
  <si>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</si>
  <si>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</si>
  <si>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</si>
  <si>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</si>
  <si>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</si>
  <si>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</si>
  <si>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</si>
  <si>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</si>
  <si>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</si>
  <si>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</si>
  <si>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</si>
  <si>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</si>
  <si>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</si>
  <si>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</si>
  <si>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</si>
  <si>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</si>
  <si>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</si>
  <si>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</si>
  <si>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</si>
  <si>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</si>
  <si>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</si>
  <si>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</si>
  <si>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</si>
  <si>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</si>
  <si>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</si>
  <si>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</si>
  <si>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</si>
  <si>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</si>
  <si>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</si>
  <si>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</si>
  <si>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</si>
  <si>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</si>
  <si>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</si>
  <si>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</si>
  <si>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</si>
  <si>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</si>
  <si>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</si>
  <si>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</si>
  <si>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</si>
  <si>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</si>
  <si>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</si>
  <si>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</si>
  <si>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</si>
  <si>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</si>
  <si>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</si>
  <si>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</si>
  <si>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</si>
  <si>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</si>
  <si>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</si>
  <si>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</si>
  <si>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</si>
  <si>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</si>
  <si>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</si>
  <si>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</si>
  <si>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</si>
  <si>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</si>
  <si>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</si>
  <si>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</si>
  <si>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</si>
  <si>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</si>
  <si>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</si>
  <si>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</si>
  <si>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</si>
  <si>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</si>
  <si>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</si>
  <si>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</si>
  <si>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</si>
  <si>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</si>
  <si>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</si>
  <si>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</si>
  <si>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</si>
  <si>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</si>
  <si>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</si>
  <si>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</si>
  <si>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</si>
  <si>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</si>
  <si>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</si>
  <si>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</si>
  <si>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</si>
  <si>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</si>
  <si>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</si>
  <si>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</si>
  <si>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</si>
  <si>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</si>
  <si>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</si>
  <si>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</si>
  <si>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</si>
  <si>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</si>
  <si>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</si>
  <si>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</si>
  <si>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</si>
  <si>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</si>
  <si>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</si>
  <si>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</si>
  <si>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</si>
  <si>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</si>
  <si>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</si>
  <si>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</si>
  <si>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</si>
  <si>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</si>
  <si>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</si>
  <si>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</si>
  <si>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</si>
  <si>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</si>
  <si>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</si>
  <si>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</si>
  <si>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</si>
  <si>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</si>
  <si>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</si>
  <si>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</si>
  <si>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</si>
  <si>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</si>
  <si>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</si>
  <si>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</si>
  <si>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</si>
  <si>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</si>
  <si>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</si>
  <si>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</si>
  <si>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</si>
  <si>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</si>
  <si>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</si>
  <si>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</si>
  <si>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</si>
  <si>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</si>
  <si>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</si>
  <si>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</si>
  <si>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</si>
  <si>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</si>
  <si>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</si>
  <si>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</si>
  <si>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</si>
  <si>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</si>
  <si>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</si>
  <si>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</si>
  <si>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</si>
  <si>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</si>
  <si>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</si>
  <si>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</si>
  <si>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</si>
  <si>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</si>
  <si>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</si>
  <si>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</si>
  <si>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</si>
  <si>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</si>
  <si>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</si>
  <si>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</si>
  <si>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</si>
  <si>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</si>
  <si>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</si>
  <si>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</si>
  <si>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</si>
  <si>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</si>
  <si>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</si>
  <si>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</si>
  <si>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</si>
  <si>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</si>
  <si>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</si>
  <si>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</si>
  <si>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</si>
  <si>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</si>
  <si>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</si>
  <si>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</si>
  <si>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</si>
  <si>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</si>
  <si>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</si>
  <si>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</si>
  <si>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</si>
  <si>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</si>
  <si>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</si>
  <si>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</si>
  <si>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</si>
  <si>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</si>
  <si>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</si>
  <si>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</si>
  <si>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</si>
  <si>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</si>
  <si>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</si>
  <si>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</si>
  <si>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</si>
  <si>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</si>
  <si>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</si>
  <si>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</si>
  <si>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</si>
  <si>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</si>
  <si>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</si>
  <si>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</si>
  <si>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</si>
  <si>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</si>
  <si>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</si>
  <si>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</si>
  <si>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</si>
  <si>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</si>
  <si>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</si>
  <si>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</si>
  <si>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</si>
  <si>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</si>
  <si>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</si>
  <si>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</si>
  <si>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</si>
  <si>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</si>
  <si>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</si>
  <si>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</si>
  <si>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</si>
  <si>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</si>
  <si>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</si>
  <si>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</si>
  <si>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</si>
  <si>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</si>
  <si>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</si>
  <si>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</si>
  <si>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</si>
  <si>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</si>
  <si>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</si>
  <si>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</si>
  <si>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</si>
  <si>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</si>
  <si>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</si>
  <si>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</si>
  <si>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</si>
  <si>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</si>
  <si>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</si>
  <si>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</si>
  <si>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</si>
  <si>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</si>
  <si>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</si>
  <si>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</si>
  <si>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</si>
  <si>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</si>
  <si>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</si>
  <si>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</si>
  <si>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</si>
  <si>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</si>
  <si>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</si>
  <si>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</si>
  <si>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</si>
  <si>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</si>
  <si>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</si>
  <si>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</si>
  <si>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</si>
  <si>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</si>
  <si>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</si>
  <si>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</si>
  <si>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</si>
  <si>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</si>
  <si>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</si>
  <si>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</si>
  <si>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</si>
  <si>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</si>
  <si>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</si>
  <si>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</si>
  <si>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</si>
  <si>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</si>
  <si>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</si>
  <si>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</si>
  <si>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</si>
  <si>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</si>
  <si>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</si>
  <si>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</si>
  <si>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</si>
  <si>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</si>
  <si>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</si>
  <si>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</si>
  <si>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</si>
  <si>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</si>
  <si>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</si>
  <si>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</si>
  <si>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</si>
  <si>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</si>
  <si>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</si>
  <si>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</si>
  <si>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</si>
  <si>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</si>
  <si>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</si>
  <si>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</si>
  <si>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</si>
  <si>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</si>
  <si>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</si>
  <si>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</si>
  <si>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</si>
  <si>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</si>
  <si>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</si>
  <si>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</si>
  <si>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</si>
  <si>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</si>
  <si>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</si>
  <si>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</si>
  <si>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</si>
  <si>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</si>
  <si>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</si>
  <si>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</si>
  <si>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</si>
  <si>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</si>
  <si>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</si>
  <si>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</si>
  <si>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</si>
  <si>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</si>
  <si>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</si>
  <si>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</si>
  <si>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</si>
  <si>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</si>
  <si>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</si>
  <si>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</si>
  <si>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</si>
  <si>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</si>
  <si>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</si>
  <si>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</si>
  <si>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</si>
  <si>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</si>
  <si>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</si>
  <si>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</si>
  <si>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</si>
  <si>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</si>
  <si>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</si>
  <si>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</si>
  <si>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</si>
  <si>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</si>
  <si>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</si>
  <si>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</si>
  <si>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</si>
  <si>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</si>
  <si>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</si>
  <si>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</si>
  <si>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</si>
  <si>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</si>
  <si>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</si>
  <si>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</si>
  <si>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</si>
  <si>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</si>
  <si>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</si>
  <si>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</si>
  <si>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</si>
  <si>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</si>
  <si>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</si>
  <si>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</si>
  <si>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</si>
  <si>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</si>
  <si>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</si>
  <si>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</si>
  <si>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</si>
  <si>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</si>
  <si>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</si>
  <si>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</si>
  <si>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</si>
  <si>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</si>
  <si>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</si>
  <si>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</si>
  <si>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</si>
  <si>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</si>
  <si>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</si>
  <si>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</si>
  <si>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</si>
  <si>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</si>
  <si>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</si>
  <si>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</si>
  <si>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</si>
  <si>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</si>
  <si>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</si>
  <si>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</si>
  <si>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</si>
  <si>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</si>
  <si>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</si>
  <si>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</si>
  <si>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</si>
  <si>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</si>
  <si>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</si>
  <si>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</si>
  <si>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</si>
  <si>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</si>
  <si>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</si>
  <si>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</si>
  <si>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</si>
  <si>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</si>
  <si>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</si>
  <si>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</si>
  <si>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</si>
  <si>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</si>
  <si>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</si>
  <si>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</si>
  <si>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</si>
  <si>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</si>
  <si>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</si>
  <si>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</si>
  <si>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</si>
  <si>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</si>
  <si>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</si>
  <si>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</si>
  <si>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</si>
  <si>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</si>
  <si>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</si>
  <si>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</si>
  <si>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</si>
  <si>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</si>
  <si>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</si>
  <si>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</si>
  <si>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</si>
  <si>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</si>
  <si>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</si>
  <si>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</si>
  <si>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</si>
  <si>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</si>
  <si>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</si>
  <si>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</si>
  <si>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</si>
  <si>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</si>
  <si>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</si>
  <si>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</si>
  <si>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</si>
  <si>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</si>
  <si>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</si>
  <si>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</si>
  <si>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</si>
  <si>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</si>
  <si>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</si>
  <si>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</si>
  <si>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</si>
  <si>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</si>
  <si>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</si>
  <si>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</si>
  <si>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</si>
  <si>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</si>
  <si>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</si>
  <si>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</si>
  <si>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</si>
  <si>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</si>
  <si>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</si>
  <si>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</si>
  <si>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</si>
  <si>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</si>
  <si>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</si>
  <si>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</si>
  <si>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</si>
  <si>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</si>
  <si>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</si>
  <si>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</si>
  <si>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</si>
  <si>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</si>
  <si>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</si>
  <si>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</si>
  <si>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</si>
  <si>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</si>
  <si>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</si>
  <si>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</si>
  <si>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</si>
  <si>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</si>
  <si>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</si>
  <si>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</si>
  <si>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</si>
  <si>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</si>
  <si>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</si>
  <si>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</si>
  <si>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</si>
  <si>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</si>
  <si>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</si>
  <si>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</si>
  <si>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</si>
  <si>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</si>
  <si>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</si>
  <si>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</si>
  <si>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</si>
  <si>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</si>
  <si>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</si>
  <si>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</si>
  <si>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</si>
  <si>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</si>
  <si>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</si>
  <si>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</si>
  <si>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</si>
  <si>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</si>
  <si>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</si>
  <si>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</si>
  <si>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</si>
  <si>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</si>
  <si>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</si>
  <si>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</si>
  <si>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</si>
  <si>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</si>
  <si>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</si>
  <si>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</si>
  <si>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</si>
  <si>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</si>
  <si>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</si>
  <si>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</si>
  <si>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</si>
  <si>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</si>
  <si>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</si>
  <si>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</si>
  <si>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</si>
  <si>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</si>
  <si>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</si>
  <si>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</si>
  <si>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</si>
  <si>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</si>
  <si>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</si>
  <si>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</si>
  <si>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</si>
  <si>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</si>
  <si>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</si>
  <si>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</si>
  <si>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</si>
  <si>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</si>
  <si>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</si>
  <si>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</si>
  <si>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</si>
  <si>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</si>
  <si>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</si>
  <si>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</si>
  <si>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</si>
  <si>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</si>
  <si>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</si>
  <si>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</si>
  <si>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</si>
  <si>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</si>
  <si>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</si>
  <si>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</si>
  <si>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</si>
  <si>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</si>
  <si>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</si>
  <si>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</si>
  <si>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</si>
  <si>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</si>
  <si>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</si>
  <si>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</si>
  <si>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</si>
  <si>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</si>
  <si>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</si>
  <si>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</si>
  <si>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</si>
  <si>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</si>
  <si>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</si>
  <si>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</si>
  <si>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</si>
  <si>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</si>
  <si>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</si>
  <si>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</si>
  <si>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</si>
  <si>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</si>
  <si>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</si>
  <si>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</si>
  <si>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</si>
  <si>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</si>
  <si>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</si>
  <si>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</si>
  <si>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</si>
  <si>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</si>
  <si>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</si>
  <si>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</si>
  <si>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</si>
  <si>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</si>
  <si>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</si>
  <si>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</si>
  <si>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</si>
  <si>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</si>
  <si>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</si>
  <si>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</si>
  <si>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</si>
  <si>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</si>
  <si>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</si>
  <si>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</si>
  <si>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</si>
  <si>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</si>
  <si>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</si>
  <si>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</si>
  <si>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</si>
  <si>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</si>
  <si>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</si>
  <si>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</si>
  <si>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</si>
  <si>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</si>
  <si>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</si>
  <si>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</si>
  <si>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</si>
  <si>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</si>
  <si>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</si>
  <si>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</si>
  <si>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</si>
  <si>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</si>
  <si>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</si>
  <si>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</si>
  <si>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</si>
  <si>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</si>
  <si>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</si>
  <si>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</si>
  <si>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</si>
  <si>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</si>
  <si>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</si>
  <si>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</si>
  <si>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</si>
  <si>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</si>
  <si>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</si>
  <si>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</si>
  <si>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</si>
  <si>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</si>
  <si>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</si>
  <si>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</si>
  <si>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</si>
  <si>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</si>
  <si>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</si>
  <si>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</si>
  <si>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</si>
  <si>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</si>
  <si>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</si>
  <si>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</si>
  <si>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</si>
  <si>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</si>
  <si>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</si>
  <si>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</si>
  <si>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</si>
  <si>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</si>
  <si>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</si>
  <si>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</si>
  <si>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</si>
  <si>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</si>
  <si>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</si>
  <si>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</si>
  <si>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</si>
  <si>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</si>
  <si>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</si>
  <si>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</si>
  <si>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</si>
  <si>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</si>
  <si>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</si>
  <si>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</si>
  <si>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</si>
  <si>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</si>
  <si>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</si>
  <si>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</si>
  <si>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</si>
  <si>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</si>
  <si>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</si>
  <si>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</si>
  <si>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</si>
  <si>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</si>
  <si>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</si>
  <si>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</si>
  <si>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</si>
  <si>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</si>
  <si>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</si>
  <si>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</si>
  <si>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</si>
  <si>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</si>
  <si>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</si>
  <si>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</si>
  <si>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</si>
  <si>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</si>
  <si>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</si>
  <si>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</si>
  <si>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</si>
  <si>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</si>
  <si>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</si>
  <si>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</si>
  <si>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</si>
  <si>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</si>
  <si>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</si>
  <si>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</si>
  <si>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</si>
  <si>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</si>
  <si>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</si>
  <si>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</si>
  <si>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</si>
  <si>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</si>
  <si>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</si>
  <si>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</si>
  <si>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</si>
  <si>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</si>
  <si>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</si>
  <si>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</si>
  <si>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</si>
  <si>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</si>
  <si>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</si>
  <si>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</si>
  <si>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</si>
  <si>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</si>
  <si>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</si>
  <si>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</si>
  <si>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</si>
  <si>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</si>
  <si>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</si>
  <si>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</si>
  <si>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</si>
  <si>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</si>
  <si>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</si>
  <si>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</si>
  <si>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</si>
  <si>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</si>
  <si>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</si>
  <si>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</si>
  <si>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</si>
  <si>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</si>
  <si>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</si>
  <si>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</si>
  <si>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</si>
  <si>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</si>
  <si>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</si>
  <si>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</si>
  <si>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</si>
  <si>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</si>
  <si>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</si>
  <si>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</si>
  <si>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</si>
  <si>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</si>
  <si>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</si>
  <si>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</si>
  <si>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</si>
  <si>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</si>
  <si>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</si>
  <si>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</si>
  <si>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</si>
  <si>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</si>
  <si>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</si>
  <si>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</si>
  <si>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</si>
  <si>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</si>
  <si>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</si>
  <si>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</si>
  <si>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</si>
  <si>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</si>
  <si>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</si>
  <si>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</si>
  <si>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</si>
  <si>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</si>
  <si>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</si>
  <si>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</si>
  <si>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</si>
  <si>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</si>
  <si>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</si>
  <si>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</si>
  <si>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</si>
  <si>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</si>
  <si>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</si>
  <si>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</si>
  <si>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</si>
  <si>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</si>
  <si>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</si>
  <si>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</si>
  <si>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</si>
  <si>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</si>
  <si>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</si>
  <si>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</si>
  <si>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</si>
  <si>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</si>
  <si>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</si>
  <si>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</si>
  <si>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</si>
  <si>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</si>
  <si>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</si>
  <si>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</si>
  <si>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</si>
  <si>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</si>
  <si>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</si>
  <si>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</si>
  <si>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</si>
  <si>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</si>
  <si>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</si>
  <si>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</si>
  <si>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</si>
  <si>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</si>
  <si>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</si>
  <si>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</si>
  <si>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</si>
  <si>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</si>
  <si>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</si>
  <si>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</si>
  <si>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</si>
  <si>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</si>
  <si>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</si>
  <si>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</si>
  <si>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</si>
  <si>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</si>
  <si>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</si>
  <si>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</si>
  <si>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</si>
  <si>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</si>
  <si>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</si>
  <si>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</si>
  <si>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</si>
  <si>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</si>
  <si>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</si>
  <si>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</si>
  <si>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</si>
  <si>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</si>
  <si>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</si>
  <si>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</si>
  <si>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</si>
  <si>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</si>
  <si>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</si>
  <si>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</si>
  <si>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</si>
  <si>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</si>
  <si>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</si>
  <si>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</si>
  <si>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</si>
  <si>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</si>
  <si>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</si>
  <si>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</si>
  <si>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</si>
  <si>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</si>
  <si>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</si>
  <si>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</si>
  <si>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</si>
  <si>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</si>
  <si>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</si>
  <si>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</si>
  <si>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</si>
  <si>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</si>
  <si>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</si>
  <si>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</si>
  <si>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</si>
  <si>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</si>
  <si>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</si>
  <si>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</si>
  <si>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</si>
  <si>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</si>
  <si>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</si>
  <si>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</si>
  <si>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</si>
  <si>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</si>
  <si>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</si>
  <si>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</si>
  <si>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</si>
  <si>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</si>
  <si>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</si>
  <si>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</si>
  <si>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</si>
  <si>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</si>
  <si>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</si>
  <si>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</si>
  <si>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</si>
  <si>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</si>
  <si>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</si>
  <si>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</si>
  <si>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</si>
  <si>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</si>
  <si>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</si>
  <si>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</si>
  <si>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</si>
  <si>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</si>
  <si>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</si>
  <si>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</si>
  <si>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</si>
  <si>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</si>
  <si>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</si>
  <si>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</si>
  <si>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</si>
  <si>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</si>
  <si>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</si>
  <si>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</si>
  <si>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</si>
  <si>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</si>
  <si>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</si>
  <si>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</si>
  <si>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</si>
  <si>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</si>
  <si>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</si>
  <si>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</si>
  <si>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</si>
  <si>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</si>
  <si>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</si>
  <si>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</si>
  <si>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</si>
  <si>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</si>
  <si>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</si>
  <si>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</si>
  <si>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</si>
  <si>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</si>
  <si>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</si>
  <si>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</si>
  <si>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</si>
  <si>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</si>
  <si>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</si>
  <si>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</si>
  <si>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</si>
  <si>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</si>
  <si>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</si>
  <si>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</si>
  <si>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</si>
  <si>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</si>
  <si>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</si>
  <si>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</si>
  <si>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</si>
  <si>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</si>
  <si>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</si>
  <si>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</si>
  <si>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</si>
  <si>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</si>
  <si>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</si>
  <si>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</si>
  <si>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</si>
  <si>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</si>
  <si>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</si>
  <si>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</si>
  <si>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</si>
  <si>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</si>
  <si>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</si>
  <si>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</si>
  <si>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</si>
  <si>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</si>
  <si>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</si>
  <si>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</si>
  <si>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</si>
  <si>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</si>
  <si>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</si>
  <si>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</si>
  <si>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</si>
  <si>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</si>
  <si>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</si>
  <si>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</si>
  <si>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</si>
  <si>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</si>
  <si>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</si>
  <si>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</si>
  <si>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</si>
  <si>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</si>
  <si>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</si>
  <si>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</si>
  <si>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</si>
  <si>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</si>
  <si>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</si>
  <si>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</si>
  <si>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</si>
  <si>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</si>
  <si>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</si>
  <si>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</si>
  <si>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</si>
  <si>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</si>
  <si>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</si>
  <si>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</si>
  <si>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</si>
  <si>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</si>
  <si>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</si>
  <si>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</si>
  <si>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</si>
  <si>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</si>
  <si>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</si>
  <si>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</si>
  <si>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</si>
  <si>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</si>
  <si>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</si>
  <si>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</si>
  <si>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</si>
  <si>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</si>
  <si>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</si>
  <si>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</si>
  <si>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</si>
  <si>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</si>
  <si>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</si>
  <si>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</si>
  <si>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</si>
  <si>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</si>
  <si>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</si>
  <si>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</si>
  <si>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</si>
  <si>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</si>
  <si>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</si>
  <si>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</si>
  <si>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</si>
  <si>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</si>
  <si>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</si>
  <si>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</si>
  <si>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</si>
  <si>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</si>
  <si>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</si>
  <si>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</si>
  <si>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</si>
  <si>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</si>
  <si>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</si>
  <si>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</si>
  <si>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</si>
  <si>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</si>
  <si>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</si>
  <si>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</si>
  <si>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</si>
  <si>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</si>
  <si>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</si>
  <si>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</si>
  <si>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</si>
  <si>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</si>
  <si>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</si>
  <si>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</si>
  <si>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</si>
  <si>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</si>
  <si>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</si>
  <si>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</si>
  <si>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</si>
  <si>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</si>
  <si>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</si>
  <si>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</si>
  <si>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</si>
  <si>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</si>
  <si>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</si>
  <si>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</si>
  <si>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</si>
  <si>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</si>
  <si>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</si>
  <si>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</si>
  <si>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</si>
  <si>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</si>
  <si>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</si>
  <si>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</si>
  <si>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</si>
  <si>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</si>
  <si>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</si>
  <si>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</si>
  <si>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</si>
  <si>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</si>
  <si>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</si>
  <si>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</si>
  <si>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</si>
  <si>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</si>
  <si>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</si>
  <si>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</si>
  <si>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</si>
  <si>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</si>
  <si>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</si>
  <si>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</si>
  <si>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</si>
  <si>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</si>
  <si>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</si>
  <si>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</si>
  <si>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</si>
  <si>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</si>
  <si>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</si>
  <si>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</si>
  <si>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</si>
  <si>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</si>
  <si>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</si>
  <si>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</si>
  <si>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</si>
  <si>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</si>
  <si>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</si>
  <si>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</si>
  <si>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</si>
  <si>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</si>
  <si>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</si>
  <si>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</si>
  <si>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</si>
  <si>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</si>
  <si>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</si>
  <si>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</si>
  <si>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</si>
  <si>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</si>
  <si>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</si>
  <si>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</si>
  <si>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</si>
  <si>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</si>
  <si>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</si>
  <si>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</si>
  <si>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</si>
  <si>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</si>
  <si>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</si>
  <si>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</si>
  <si>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</si>
  <si>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</si>
  <si>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</si>
  <si>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</si>
  <si>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</si>
  <si>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</si>
  <si>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</si>
  <si>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</si>
  <si>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</si>
  <si>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</si>
  <si>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</si>
  <si>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</si>
  <si>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</si>
  <si>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</si>
  <si>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</si>
  <si>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</si>
  <si>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</si>
  <si>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</si>
  <si>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</si>
  <si>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</si>
  <si>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</si>
  <si>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</si>
  <si>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</si>
  <si>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</si>
  <si>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</si>
  <si>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</si>
  <si>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</si>
  <si>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</si>
  <si>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</si>
  <si>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</si>
  <si>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</si>
  <si>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</si>
  <si>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</si>
  <si>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</si>
  <si>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</si>
  <si>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</si>
  <si>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</si>
  <si>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</si>
  <si>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</si>
  <si>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</si>
  <si>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</si>
  <si>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</si>
  <si>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</si>
  <si>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</si>
  <si>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</si>
  <si>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</si>
  <si>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</si>
  <si>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</si>
  <si>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</si>
  <si>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</si>
  <si>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</si>
  <si>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</si>
  <si>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</si>
  <si>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</si>
  <si>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</si>
  <si>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</si>
  <si>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</si>
  <si>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</si>
  <si>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</si>
  <si>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</si>
  <si>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</si>
  <si>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</si>
  <si>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</si>
  <si>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</si>
  <si>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</si>
  <si>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</si>
  <si>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</si>
  <si>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</si>
  <si>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</si>
  <si>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</si>
  <si>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</si>
  <si>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</si>
  <si>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</si>
  <si>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</si>
  <si>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</si>
  <si>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</si>
  <si>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</si>
  <si>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</si>
  <si>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</si>
  <si>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</si>
  <si>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</si>
  <si>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</si>
  <si>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</si>
  <si>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</si>
  <si>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</si>
  <si>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</si>
  <si>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</si>
  <si>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</si>
  <si>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</si>
  <si>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</si>
  <si>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</si>
  <si>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</si>
  <si>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</si>
  <si>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</si>
  <si>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</si>
  <si>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</si>
  <si>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</si>
  <si>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</si>
  <si>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</si>
  <si>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</si>
  <si>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</si>
  <si>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</si>
  <si>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</si>
  <si>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</si>
  <si>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</si>
  <si>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</si>
  <si>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</si>
  <si>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</si>
  <si>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</si>
  <si>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</si>
  <si>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</si>
  <si>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</si>
  <si>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</si>
  <si>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</si>
  <si>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</si>
  <si>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</si>
  <si>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</si>
  <si>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</si>
  <si>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</si>
  <si>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</si>
  <si>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</si>
  <si>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</si>
  <si>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</si>
  <si>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</si>
  <si>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</si>
  <si>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</si>
  <si>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</si>
  <si>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</si>
  <si>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</si>
  <si>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</si>
  <si>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</si>
  <si>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</si>
  <si>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</si>
  <si>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</si>
  <si>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</si>
  <si>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</si>
  <si>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</si>
  <si>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</si>
  <si>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</si>
  <si>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</si>
  <si>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</si>
  <si>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</si>
  <si>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</si>
  <si>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</si>
  <si>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</si>
  <si>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</si>
  <si>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</si>
  <si>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</si>
  <si>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</si>
  <si>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</si>
  <si>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</si>
  <si>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</si>
  <si>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</si>
  <si>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</si>
  <si>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</si>
  <si>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</si>
  <si>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</si>
  <si>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</si>
  <si>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</si>
  <si>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</si>
  <si>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</si>
  <si>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</si>
  <si>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</si>
  <si>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</si>
  <si>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</si>
  <si>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</si>
  <si>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</si>
  <si>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</si>
  <si>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</si>
  <si>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</si>
  <si>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</si>
  <si>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</si>
  <si>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</si>
  <si>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</si>
  <si>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</si>
  <si>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</si>
  <si>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</si>
  <si>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</si>
  <si>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</si>
  <si>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</si>
  <si>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</si>
  <si>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</si>
  <si>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</si>
  <si>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</si>
  <si>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</si>
  <si>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</si>
  <si>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</si>
  <si>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</si>
  <si>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</si>
  <si>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</si>
  <si>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</si>
  <si>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</si>
  <si>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</si>
  <si>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</si>
  <si>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</si>
  <si>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</si>
  <si>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</si>
  <si>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</si>
  <si>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</si>
  <si>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</si>
  <si>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</si>
  <si>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</si>
  <si>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</si>
  <si>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</si>
  <si>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</si>
  <si>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</si>
  <si>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</si>
  <si>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</si>
  <si>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</si>
  <si>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</si>
  <si>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</si>
  <si>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</si>
  <si>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</si>
  <si>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</si>
  <si>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</si>
  <si>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</si>
  <si>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</si>
  <si>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</si>
  <si>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</si>
  <si>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</si>
  <si>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</si>
  <si>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</si>
  <si>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</si>
  <si>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</si>
  <si>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</si>
  <si>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</si>
  <si>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</si>
  <si>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</si>
  <si>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</si>
  <si>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</si>
  <si>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</si>
  <si>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</si>
  <si>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</si>
  <si>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</si>
  <si>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</si>
  <si>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</si>
  <si>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</si>
  <si>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</si>
  <si>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</si>
  <si>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</si>
  <si>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</si>
  <si>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</si>
  <si>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</si>
  <si>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</si>
  <si>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</si>
  <si>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</si>
  <si>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</si>
  <si>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</si>
  <si>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</si>
  <si>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</si>
  <si>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</si>
  <si>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</si>
  <si>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</si>
  <si>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</si>
  <si>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</si>
  <si>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</si>
  <si>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</si>
  <si>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</si>
  <si>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</si>
  <si>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</si>
  <si>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</si>
  <si>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</si>
  <si>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</si>
  <si>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</si>
  <si>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</si>
  <si>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</si>
  <si>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</si>
  <si>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</si>
  <si>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</si>
  <si>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</si>
  <si>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</si>
  <si>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</si>
  <si>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</si>
  <si>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</si>
  <si>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</si>
  <si>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</si>
  <si>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</si>
  <si>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</si>
  <si>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</si>
  <si>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</si>
  <si>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</si>
  <si>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</si>
  <si>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</si>
  <si>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</si>
  <si>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</si>
  <si>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</si>
  <si>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</si>
  <si>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</si>
  <si>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</si>
  <si>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</si>
  <si>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</si>
  <si>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</si>
  <si>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</si>
  <si>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</si>
  <si>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</si>
  <si>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</si>
  <si>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</si>
  <si>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</si>
  <si>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</si>
  <si>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</si>
  <si>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</si>
  <si>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</si>
  <si>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</si>
  <si>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</si>
  <si>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</si>
  <si>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</si>
  <si>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</si>
  <si>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</si>
  <si>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</si>
  <si>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</si>
  <si>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</si>
  <si>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</si>
  <si>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</si>
  <si>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</si>
  <si>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</si>
  <si>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</si>
  <si>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</si>
  <si>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</si>
  <si>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</si>
  <si>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</si>
  <si>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</si>
  <si>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</si>
  <si>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</si>
  <si>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</si>
  <si>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</si>
  <si>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</si>
  <si>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</si>
  <si>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</si>
  <si>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</si>
  <si>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</si>
  <si>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</si>
  <si>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</si>
  <si>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</si>
  <si>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</si>
  <si>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</si>
  <si>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</si>
  <si>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</si>
  <si>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</si>
  <si>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</si>
  <si>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</si>
  <si>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</si>
  <si>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</si>
  <si>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</si>
  <si>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</si>
  <si>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</si>
  <si>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</si>
  <si>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</si>
  <si>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</si>
  <si>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</si>
  <si>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</si>
  <si>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</si>
  <si>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</si>
  <si>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</si>
  <si>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</si>
  <si>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</si>
  <si>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</si>
  <si>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</si>
  <si>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</si>
  <si>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</si>
  <si>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</si>
  <si>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</si>
  <si>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</si>
  <si>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</si>
  <si>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</si>
  <si>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</si>
  <si>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</si>
  <si>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</si>
  <si>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</si>
  <si>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</si>
  <si>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</si>
  <si>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</si>
  <si>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</si>
  <si>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</si>
  <si>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</si>
  <si>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</si>
  <si>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</si>
  <si>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</si>
  <si>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</si>
  <si>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</si>
  <si>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</si>
  <si>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</si>
  <si>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</si>
  <si>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</si>
  <si>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</si>
  <si>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</si>
  <si>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</si>
  <si>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</si>
  <si>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</si>
  <si>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</si>
  <si>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</si>
  <si>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</si>
  <si>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</si>
  <si>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</si>
  <si>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</si>
  <si>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</si>
  <si>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</si>
  <si>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</si>
  <si>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</si>
  <si>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</si>
  <si>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</si>
  <si>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</si>
  <si>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</si>
  <si>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</si>
  <si>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</si>
  <si>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</si>
  <si>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</si>
  <si>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</si>
  <si>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</si>
  <si>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</si>
  <si>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</si>
  <si>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</si>
  <si>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</si>
  <si>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</si>
  <si>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</si>
  <si>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</si>
  <si>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</si>
  <si>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</si>
  <si>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</si>
  <si>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</si>
  <si>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</si>
  <si>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</si>
  <si>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</si>
  <si>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</si>
  <si>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</si>
  <si>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</si>
  <si>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</si>
  <si>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</si>
  <si>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</si>
  <si>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</si>
  <si>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</si>
  <si>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</si>
  <si>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</si>
  <si>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</si>
  <si>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</si>
  <si>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</si>
  <si>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</si>
  <si>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</si>
  <si>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</si>
  <si>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</si>
  <si>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</si>
  <si>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</si>
  <si>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</si>
  <si>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</si>
  <si>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</si>
  <si>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</si>
  <si>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</si>
  <si>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</si>
  <si>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</si>
  <si>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</si>
  <si>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</si>
  <si>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</si>
  <si>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</si>
  <si>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</si>
  <si>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</si>
  <si>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</si>
  <si>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</si>
  <si>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</si>
  <si>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</si>
  <si>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</si>
  <si>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</si>
  <si>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</si>
  <si>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</si>
  <si>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</si>
  <si>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</si>
  <si>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</si>
  <si>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</si>
  <si>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</si>
  <si>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</si>
  <si>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</si>
  <si>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</si>
  <si>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</si>
  <si>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</si>
  <si>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</si>
  <si>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</si>
  <si>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</si>
  <si>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</si>
  <si>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</si>
  <si>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</si>
  <si>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</si>
  <si>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</si>
  <si>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</si>
  <si>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</si>
  <si>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</si>
  <si>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</si>
  <si>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</si>
  <si>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</si>
  <si>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</si>
  <si>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</si>
  <si>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</si>
  <si>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</si>
  <si>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</si>
  <si>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</si>
  <si>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</si>
  <si>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</si>
  <si>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</si>
  <si>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</si>
  <si>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</si>
  <si>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</si>
  <si>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</si>
  <si>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</si>
  <si>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</si>
  <si>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</si>
  <si>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</si>
  <si>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</si>
  <si>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</si>
  <si>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</si>
  <si>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</si>
  <si>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</si>
  <si>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</si>
  <si>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</si>
  <si>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</si>
  <si>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</si>
  <si>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</si>
  <si>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</si>
  <si>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</si>
  <si>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</si>
  <si>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</si>
  <si>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</si>
  <si>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</si>
  <si>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</si>
  <si>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</si>
  <si>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</si>
  <si>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</si>
  <si>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</si>
  <si>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</si>
  <si>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</si>
  <si>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</si>
  <si>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</si>
  <si>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</si>
  <si>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</si>
  <si>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</si>
  <si>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</si>
  <si>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</si>
  <si>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</si>
  <si>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</si>
  <si>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</si>
  <si>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</si>
  <si>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</si>
  <si>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</si>
  <si>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</si>
  <si>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</si>
  <si>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</si>
  <si>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</si>
  <si>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</si>
  <si>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</si>
  <si>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</si>
  <si>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</si>
  <si>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</si>
  <si>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</si>
  <si>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</si>
  <si>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</si>
  <si>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</si>
  <si>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</si>
  <si>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</si>
  <si>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</si>
  <si>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</si>
  <si>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</si>
  <si>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</si>
  <si>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</si>
  <si>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</si>
  <si>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</si>
  <si>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</si>
  <si>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</si>
  <si>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</si>
  <si>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</si>
  <si>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</si>
  <si>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</si>
  <si>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</si>
  <si>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</si>
  <si>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</si>
  <si>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</si>
  <si>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</si>
  <si>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</si>
  <si>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</si>
  <si>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</si>
  <si>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</si>
  <si>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</si>
  <si>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</si>
  <si>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</si>
  <si>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</si>
  <si>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</si>
  <si>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</si>
  <si>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</si>
  <si>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</si>
  <si>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</si>
  <si>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</si>
  <si>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</si>
  <si>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</si>
  <si>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</si>
  <si>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</si>
  <si>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</si>
  <si>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</si>
  <si>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</si>
  <si>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</si>
  <si>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</si>
  <si>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</si>
  <si>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</si>
  <si>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</si>
  <si>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</si>
  <si>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</si>
  <si>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</si>
  <si>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</si>
  <si>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</si>
  <si>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</si>
  <si>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</si>
  <si>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</si>
  <si>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</si>
  <si>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</si>
  <si>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</si>
  <si>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</si>
  <si>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</si>
  <si>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</si>
  <si>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</si>
  <si>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</si>
  <si>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</si>
  <si>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</si>
  <si>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</si>
  <si>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</si>
  <si>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</si>
  <si>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</si>
  <si>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</si>
  <si>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</si>
  <si>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</si>
  <si>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</si>
  <si>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</si>
  <si>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</si>
  <si>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</si>
  <si>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</si>
  <si>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</si>
  <si>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</si>
  <si>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</si>
  <si>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</si>
  <si>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</si>
  <si>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</si>
  <si>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</si>
  <si>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</si>
  <si>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</si>
  <si>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</si>
  <si>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</si>
  <si>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</si>
  <si>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</si>
  <si>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</si>
  <si>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</si>
  <si>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</si>
  <si>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</si>
  <si>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</si>
  <si>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</si>
  <si>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</si>
  <si>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</si>
  <si>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</si>
  <si>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</si>
  <si>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</si>
  <si>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</si>
  <si>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</si>
  <si>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</si>
  <si>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</si>
  <si>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</si>
  <si>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</si>
  <si>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</si>
  <si>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</si>
  <si>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</si>
  <si>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</si>
  <si>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</si>
  <si>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</si>
  <si>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</si>
  <si>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</si>
  <si>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</si>
  <si>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</si>
  <si>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</si>
  <si>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</si>
  <si>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</si>
  <si>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</si>
  <si>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</si>
  <si>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</si>
  <si>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</si>
  <si>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</si>
  <si>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</si>
  <si>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</si>
  <si>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</si>
  <si>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</si>
  <si>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</si>
  <si>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</si>
  <si>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</si>
  <si>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</si>
  <si>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</si>
  <si>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</si>
  <si>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</si>
  <si>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</si>
  <si>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</si>
  <si>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</si>
  <si>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</si>
  <si>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</si>
  <si>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</si>
  <si>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</si>
  <si>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</si>
  <si>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</si>
  <si>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</si>
  <si>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</si>
  <si>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</si>
  <si>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</si>
  <si>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</si>
  <si>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</si>
  <si>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</si>
  <si>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</si>
  <si>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</si>
  <si>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</si>
  <si>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</si>
  <si>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</si>
  <si>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</si>
  <si>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</si>
  <si>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</si>
  <si>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</si>
  <si>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</si>
  <si>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</si>
  <si>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</si>
  <si>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</si>
  <si>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</si>
  <si>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</si>
  <si>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</si>
  <si>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</si>
  <si>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</si>
  <si>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</si>
  <si>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</si>
  <si>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</si>
  <si>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</si>
  <si>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</si>
  <si>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</si>
  <si>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</si>
  <si>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</si>
  <si>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</si>
  <si>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</si>
  <si>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</si>
  <si>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</si>
  <si>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</si>
  <si>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</si>
  <si>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</si>
  <si>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</si>
  <si>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</si>
  <si>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</si>
  <si>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</si>
  <si>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</si>
  <si>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</si>
  <si>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</si>
  <si>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</si>
  <si>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</si>
  <si>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</si>
  <si>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</si>
  <si>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</si>
  <si>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</si>
  <si>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</si>
  <si>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</si>
  <si>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</si>
  <si>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</si>
  <si>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</si>
  <si>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</si>
  <si>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</si>
  <si>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</si>
  <si>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</si>
  <si>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</si>
  <si>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</si>
  <si>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</si>
  <si>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</si>
  <si>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</si>
  <si>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</si>
  <si>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</si>
  <si>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</si>
  <si>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</si>
  <si>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</si>
  <si>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</si>
  <si>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</si>
  <si>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</si>
  <si>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</si>
  <si>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</si>
  <si>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</si>
  <si>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</si>
  <si>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</si>
  <si>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</si>
  <si>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</si>
  <si>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</si>
  <si>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</si>
  <si>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</si>
  <si>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</si>
  <si>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</si>
  <si>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</si>
  <si>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</si>
  <si>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</si>
  <si>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</si>
  <si>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</si>
  <si>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</si>
  <si>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</si>
  <si>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</si>
  <si>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</si>
  <si>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</si>
  <si>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</si>
  <si>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</si>
  <si>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</si>
  <si>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</si>
  <si>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</si>
  <si>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</si>
  <si>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</si>
  <si>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</si>
  <si>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</si>
  <si>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</si>
  <si>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</si>
  <si>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</si>
  <si>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</si>
  <si>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</si>
  <si>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</si>
  <si>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</si>
  <si>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</si>
  <si>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</si>
  <si>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</si>
  <si>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</si>
  <si>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</si>
  <si>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</si>
  <si>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</si>
  <si>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</si>
  <si>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</si>
  <si>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</si>
  <si>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</si>
  <si>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</si>
  <si>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</si>
  <si>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</si>
  <si>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</si>
  <si>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</si>
  <si>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</si>
  <si>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</si>
  <si>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</si>
  <si>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</si>
  <si>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</si>
  <si>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</si>
  <si>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</si>
  <si>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</si>
  <si>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</si>
  <si>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</si>
  <si>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</si>
  <si>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</si>
  <si>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</si>
  <si>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</si>
  <si>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</si>
  <si>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</si>
  <si>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</si>
  <si>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</si>
  <si>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</si>
  <si>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</si>
  <si>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</si>
  <si>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</si>
  <si>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</si>
  <si>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</si>
  <si>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</si>
  <si>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</si>
  <si>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</si>
  <si>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</si>
  <si>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</si>
  <si>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</si>
  <si>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</si>
  <si>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</si>
  <si>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</si>
  <si>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</si>
  <si>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</si>
  <si>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</si>
  <si>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</si>
  <si>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</si>
  <si>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</si>
  <si>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</si>
  <si>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</si>
  <si>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</si>
  <si>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</si>
  <si>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</si>
  <si>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</si>
  <si>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</si>
  <si>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</si>
  <si>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</si>
  <si>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</si>
  <si>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</si>
  <si>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</si>
  <si>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</si>
  <si>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</si>
  <si>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</si>
  <si>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</si>
  <si>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</si>
  <si>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</si>
  <si>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</si>
  <si>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</si>
  <si>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</si>
  <si>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</si>
  <si>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</si>
  <si>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</si>
  <si>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</si>
  <si>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</si>
  <si>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</si>
  <si>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</si>
  <si>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</si>
  <si>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</si>
  <si>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</si>
  <si>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</si>
  <si>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</si>
  <si>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</si>
  <si>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</si>
  <si>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</si>
  <si>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</si>
  <si>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</si>
  <si>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</si>
  <si>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</si>
  <si>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</si>
  <si>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</si>
  <si>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</si>
  <si>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</si>
  <si>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</si>
  <si>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</si>
  <si>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</si>
  <si>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</si>
  <si>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</si>
  <si>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</si>
  <si>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</si>
  <si>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</si>
  <si>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</si>
  <si>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</si>
  <si>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</si>
  <si>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</si>
  <si>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</si>
  <si>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</si>
  <si>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</si>
  <si>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</si>
  <si>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</si>
  <si>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</si>
  <si>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</si>
  <si>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</si>
  <si>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</si>
  <si>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</si>
  <si>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</si>
  <si>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</si>
  <si>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</si>
  <si>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</si>
  <si>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</si>
  <si>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</si>
  <si>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</si>
  <si>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</si>
  <si>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</si>
  <si>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</si>
  <si>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</si>
  <si>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</si>
  <si>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</si>
  <si>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</si>
  <si>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</si>
  <si>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</si>
  <si>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</si>
  <si>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</si>
  <si>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</si>
  <si>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</si>
  <si>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</si>
  <si>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</si>
  <si>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</si>
  <si>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</si>
  <si>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</si>
  <si>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</si>
  <si>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</si>
  <si>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</si>
  <si>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</si>
  <si>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</si>
  <si>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</si>
  <si>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</si>
  <si>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</si>
  <si>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</si>
  <si>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</si>
  <si>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</si>
  <si>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</si>
  <si>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</si>
  <si>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</si>
  <si>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</si>
  <si>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</si>
  <si>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</si>
  <si>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</si>
  <si>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</si>
  <si>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</si>
  <si>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</si>
  <si>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</si>
  <si>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</si>
  <si>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</si>
  <si>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</si>
  <si>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</si>
  <si>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</si>
  <si>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</si>
  <si>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</si>
  <si>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</si>
  <si>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</si>
  <si>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</si>
  <si>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</si>
  <si>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</si>
  <si>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</si>
  <si>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</si>
  <si>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</si>
  <si>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</si>
  <si>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</si>
  <si>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</si>
  <si>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</si>
  <si>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</si>
  <si>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</si>
  <si>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</si>
  <si>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</si>
  <si>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</si>
  <si>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</si>
  <si>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</si>
  <si>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</si>
  <si>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</si>
  <si>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</si>
  <si>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</si>
  <si>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</si>
  <si>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</si>
  <si>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</si>
  <si>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</si>
  <si>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</si>
  <si>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</si>
  <si>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</si>
  <si>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</si>
  <si>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</si>
  <si>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</si>
  <si>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</si>
  <si>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</si>
  <si>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</si>
  <si>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</si>
  <si>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</si>
  <si>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</si>
  <si>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</si>
  <si>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</si>
  <si>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</si>
  <si>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</si>
  <si>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</si>
  <si>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</si>
  <si>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</si>
  <si>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</si>
  <si>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</si>
  <si>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</si>
  <si>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</si>
  <si>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</si>
  <si>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</si>
  <si>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</si>
  <si>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</si>
  <si>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</si>
  <si>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</si>
  <si>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</si>
  <si>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</si>
  <si>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</si>
  <si>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</si>
  <si>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</si>
  <si>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</si>
  <si>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</si>
  <si>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</si>
  <si>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</si>
  <si>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</si>
  <si>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</si>
  <si>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</si>
  <si>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</si>
  <si>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</si>
  <si>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</si>
  <si>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</si>
  <si>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</si>
  <si>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</si>
  <si>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</si>
  <si>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</si>
  <si>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</si>
  <si>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</si>
  <si>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</si>
  <si>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</si>
  <si>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</si>
  <si>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</si>
  <si>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</si>
  <si>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</si>
  <si>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</si>
  <si>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</si>
  <si>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</si>
  <si>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</si>
  <si>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</si>
  <si>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</si>
  <si>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</si>
  <si>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</si>
  <si>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</si>
  <si>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</si>
  <si>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</si>
  <si>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</si>
  <si>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</si>
  <si>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</si>
  <si>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</si>
  <si>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</si>
  <si>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</si>
  <si>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</si>
  <si>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</si>
  <si>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</si>
  <si>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</si>
  <si>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</si>
  <si>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</si>
  <si>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</si>
  <si>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</si>
  <si>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</si>
  <si>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</si>
  <si>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</si>
  <si>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</si>
  <si>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</si>
  <si>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</si>
  <si>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</si>
  <si>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</si>
  <si>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</si>
  <si>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</si>
  <si>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</si>
  <si>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</si>
  <si>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</si>
  <si>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</si>
  <si>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</si>
  <si>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</si>
  <si>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</si>
  <si>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</si>
  <si>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</si>
  <si>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</si>
  <si>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</si>
  <si>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</si>
  <si>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</si>
  <si>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</si>
  <si>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</si>
  <si>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</si>
  <si>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</si>
  <si>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</si>
  <si>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</si>
  <si>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</si>
  <si>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</si>
  <si>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</si>
  <si>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</si>
  <si>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</si>
  <si>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</si>
  <si>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</si>
  <si>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</si>
  <si>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</si>
  <si>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</si>
  <si>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</si>
  <si>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</si>
  <si>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</si>
  <si>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</si>
  <si>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</si>
  <si>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</si>
  <si>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</si>
  <si>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</si>
  <si>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</si>
  <si>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</si>
  <si>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</si>
  <si>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</si>
  <si>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</si>
  <si>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</si>
  <si>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</si>
  <si>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</si>
  <si>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</si>
  <si>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</si>
  <si>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</si>
  <si>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</si>
  <si>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</si>
  <si>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</si>
  <si>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</si>
  <si>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</si>
  <si>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</si>
  <si>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</si>
  <si>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</si>
  <si>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</si>
  <si>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</si>
  <si>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</si>
  <si>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</si>
  <si>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</si>
  <si>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</si>
  <si>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</si>
  <si>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</si>
  <si>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</si>
  <si>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</si>
  <si>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</si>
  <si>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</si>
  <si>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</si>
  <si>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</si>
  <si>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</si>
  <si>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</si>
  <si>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</si>
  <si>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</si>
  <si>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</si>
  <si>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</si>
  <si>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</si>
  <si>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</si>
  <si>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</si>
  <si>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</si>
  <si>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</si>
  <si>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</si>
  <si>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</si>
  <si>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</si>
  <si>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</si>
  <si>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</si>
  <si>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</si>
  <si>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</si>
  <si>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</si>
  <si>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</si>
  <si>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</si>
  <si>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</si>
  <si>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</si>
  <si>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</si>
  <si>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</si>
  <si>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</si>
  <si>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</si>
  <si>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</si>
  <si>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</si>
  <si>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</si>
  <si>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</si>
  <si>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</si>
  <si>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</si>
  <si>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</si>
  <si>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</si>
  <si>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</si>
  <si>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</si>
  <si>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</si>
  <si>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</si>
  <si>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</si>
  <si>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</si>
  <si>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</si>
  <si>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</si>
  <si>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</si>
  <si>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</si>
  <si>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</si>
  <si>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</si>
  <si>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</si>
  <si>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</si>
  <si>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</si>
  <si>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</si>
  <si>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</si>
  <si>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</si>
  <si>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</si>
  <si>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</si>
  <si>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</si>
  <si>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</si>
  <si>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</si>
  <si>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</si>
  <si>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</si>
  <si>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</si>
  <si>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</si>
  <si>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</si>
  <si>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</si>
  <si>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</si>
  <si>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</si>
  <si>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</si>
  <si>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</si>
  <si>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</si>
  <si>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</si>
  <si>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</si>
  <si>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</si>
  <si>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</si>
  <si>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</si>
  <si>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</si>
  <si>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</si>
  <si>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</si>
  <si>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</si>
  <si>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</si>
  <si>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</si>
  <si>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</si>
  <si>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</si>
  <si>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</si>
  <si>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</si>
  <si>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</si>
  <si>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</si>
  <si>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</si>
  <si>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</si>
  <si>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</si>
  <si>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</si>
  <si>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</si>
  <si>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</si>
  <si>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</si>
  <si>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</si>
  <si>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</si>
  <si>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</si>
  <si>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</si>
  <si>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</si>
  <si>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</si>
  <si>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</si>
  <si>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</si>
  <si>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</si>
  <si>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</si>
  <si>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</si>
  <si>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</si>
  <si>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</si>
  <si>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</si>
  <si>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</si>
  <si>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</si>
  <si>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</si>
  <si>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</si>
  <si>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</si>
  <si>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</si>
  <si>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</si>
  <si>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</si>
  <si>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</si>
  <si>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</si>
  <si>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</si>
  <si>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</si>
  <si>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</si>
  <si>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</si>
  <si>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</si>
  <si>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</si>
  <si>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</si>
  <si>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</si>
  <si>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</si>
  <si>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</si>
  <si>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</si>
  <si>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</si>
  <si>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</si>
  <si>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</si>
  <si>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</si>
  <si>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</si>
  <si>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</si>
  <si>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</si>
  <si>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</si>
  <si>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</si>
  <si>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</si>
  <si>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</si>
  <si>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</si>
  <si>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</si>
  <si>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</si>
  <si>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</si>
  <si>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</si>
  <si>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</si>
  <si>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</si>
  <si>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</si>
  <si>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</si>
  <si>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</si>
  <si>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</si>
  <si>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</si>
  <si>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</si>
  <si>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</si>
  <si>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</si>
  <si>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</si>
  <si>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</si>
  <si>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</si>
  <si>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</si>
  <si>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</si>
  <si>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</si>
  <si>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</si>
  <si>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</si>
  <si>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</si>
  <si>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</si>
  <si>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</si>
  <si>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</si>
  <si>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</si>
  <si>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</si>
  <si>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</si>
  <si>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</si>
  <si>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</si>
  <si>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</si>
  <si>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</si>
  <si>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</si>
  <si>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</si>
  <si>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</si>
  <si>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</si>
  <si>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</si>
  <si>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</si>
  <si>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</si>
  <si>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</si>
  <si>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</si>
  <si>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</si>
  <si>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</si>
  <si>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</si>
  <si>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</si>
  <si>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</si>
  <si>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</si>
  <si>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</si>
  <si>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</si>
  <si>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</si>
  <si>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</si>
  <si>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</si>
  <si>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</si>
  <si>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</si>
  <si>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</si>
  <si>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</si>
  <si>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</si>
  <si>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</si>
  <si>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</si>
  <si>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</si>
  <si>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</si>
  <si>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</si>
  <si>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</si>
  <si>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</si>
  <si>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</si>
  <si>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</si>
  <si>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</si>
  <si>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</si>
  <si>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</si>
  <si>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</si>
  <si>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</si>
  <si>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</si>
  <si>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</si>
  <si>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</si>
  <si>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</si>
  <si>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</si>
  <si>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</si>
  <si>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</si>
  <si>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</si>
  <si>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</si>
  <si>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</si>
  <si>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</si>
  <si>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</si>
  <si>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</si>
  <si>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</si>
  <si>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</si>
  <si>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</si>
  <si>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</si>
  <si>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</si>
  <si>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</si>
  <si>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</si>
  <si>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</si>
  <si>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</si>
  <si>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</si>
  <si>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</si>
  <si>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</si>
  <si>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</si>
  <si>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</si>
  <si>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</si>
  <si>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</si>
  <si>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</si>
  <si>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</si>
  <si>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</si>
  <si>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</si>
  <si>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</si>
  <si>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</si>
  <si>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</si>
  <si>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</si>
  <si>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</si>
  <si>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</si>
  <si>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</si>
  <si>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</si>
  <si>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</si>
  <si>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</si>
  <si>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</si>
  <si>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</si>
  <si>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</si>
  <si>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</si>
  <si>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</si>
  <si>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</si>
  <si>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</si>
  <si>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</si>
  <si>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</si>
  <si>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</si>
  <si>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</si>
  <si>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</si>
  <si>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</si>
  <si>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</si>
  <si>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</si>
  <si>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</si>
  <si>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</si>
  <si>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</si>
  <si>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</si>
  <si>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</si>
  <si>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</si>
  <si>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</si>
  <si>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</si>
  <si>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</si>
  <si>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</si>
  <si>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</si>
  <si>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</si>
  <si>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</si>
  <si>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</si>
  <si>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</si>
  <si>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</si>
  <si>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</si>
  <si>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</si>
  <si>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</si>
  <si>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</si>
  <si>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</si>
  <si>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</si>
  <si>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</si>
  <si>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</si>
  <si>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</si>
  <si>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</si>
  <si>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</si>
  <si>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</si>
  <si>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</si>
  <si>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</si>
  <si>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</si>
  <si>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</si>
  <si>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</si>
  <si>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</si>
  <si>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</si>
  <si>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</si>
  <si>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</si>
  <si>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</si>
  <si>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</si>
  <si>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</si>
  <si>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</si>
  <si>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</si>
  <si>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</si>
  <si>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</si>
  <si>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</si>
  <si>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</si>
  <si>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</si>
  <si>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</si>
  <si>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</si>
  <si>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</si>
  <si>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</si>
  <si>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</si>
  <si>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</si>
  <si>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</si>
  <si>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</si>
  <si>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</si>
  <si>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</si>
  <si>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</si>
  <si>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</si>
  <si>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</si>
  <si>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</si>
  <si>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</si>
  <si>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</si>
  <si>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</si>
  <si>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</si>
  <si>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</si>
  <si>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</si>
  <si>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</si>
  <si>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</si>
  <si>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</si>
  <si>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</si>
  <si>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</si>
  <si>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</si>
  <si>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</si>
  <si>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</si>
  <si>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</si>
  <si>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</si>
  <si>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</si>
  <si>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</si>
  <si>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</si>
  <si>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</si>
  <si>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</si>
  <si>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</si>
  <si>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</si>
  <si>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</si>
  <si>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</si>
  <si>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</si>
  <si>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</si>
  <si>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</si>
  <si>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</si>
  <si>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</si>
  <si>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</si>
  <si>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</si>
  <si>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</si>
  <si>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</si>
  <si>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</si>
  <si>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</si>
  <si>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</si>
  <si>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</si>
  <si>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</si>
  <si>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</si>
  <si>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</si>
  <si>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</si>
  <si>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</si>
  <si>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</si>
  <si>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</si>
  <si>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</si>
  <si>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</si>
  <si>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</si>
  <si>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</si>
  <si>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</si>
  <si>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</si>
  <si>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</si>
  <si>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</si>
  <si>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</si>
  <si>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</si>
  <si>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</si>
  <si>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</si>
  <si>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</si>
  <si>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</si>
  <si>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</si>
  <si>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</si>
  <si>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</si>
  <si>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</si>
  <si>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</si>
  <si>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</si>
  <si>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</si>
  <si>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</si>
  <si>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</si>
  <si>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</si>
  <si>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</si>
  <si>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</si>
  <si>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</si>
  <si>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</si>
  <si>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</si>
  <si>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</si>
  <si>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</si>
  <si>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</si>
  <si>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</si>
  <si>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</si>
  <si>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</si>
  <si>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</si>
  <si>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</si>
  <si>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</si>
  <si>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</si>
  <si>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</si>
  <si>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</si>
  <si>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</si>
  <si>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</si>
  <si>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</si>
  <si>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</si>
  <si>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</si>
  <si>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</si>
  <si>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</si>
  <si>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</si>
  <si>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</si>
  <si>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</si>
  <si>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</si>
  <si>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</si>
  <si>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</si>
  <si>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</si>
  <si>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</si>
  <si>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</si>
  <si>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</si>
  <si>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</si>
  <si>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</si>
  <si>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</si>
  <si>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</si>
  <si>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</si>
  <si>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</si>
  <si>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</si>
  <si>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</si>
  <si>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</si>
  <si>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</si>
  <si>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</si>
  <si>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</si>
  <si>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</si>
  <si>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</si>
  <si>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</si>
  <si>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</si>
  <si>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</si>
  <si>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</si>
  <si>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</si>
  <si>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</si>
  <si>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</si>
  <si>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</si>
  <si>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</si>
  <si>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</si>
  <si>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</si>
  <si>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</si>
  <si>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</si>
  <si>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</si>
  <si>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</si>
  <si>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</si>
  <si>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</si>
  <si>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</si>
  <si>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</si>
  <si>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</si>
  <si>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</si>
  <si>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</si>
  <si>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</si>
  <si>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</si>
  <si>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</si>
  <si>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</si>
  <si>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</si>
  <si>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</si>
  <si>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</si>
  <si>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</si>
  <si>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</si>
  <si>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</si>
  <si>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</si>
  <si>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</si>
  <si>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</si>
  <si>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</si>
  <si>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</si>
  <si>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</si>
  <si>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</si>
  <si>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</si>
  <si>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</si>
  <si>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</si>
  <si>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</si>
  <si>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</si>
  <si>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</si>
  <si>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</si>
  <si>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</si>
  <si>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</si>
  <si>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</si>
  <si>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</si>
  <si>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</si>
  <si>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</si>
  <si>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</si>
  <si>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</si>
  <si>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</si>
  <si>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</si>
  <si>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</si>
  <si>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</si>
  <si>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</si>
  <si>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</si>
  <si>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</si>
  <si>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</si>
  <si>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</si>
  <si>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</si>
  <si>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</si>
  <si>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</si>
  <si>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</si>
  <si>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</si>
  <si>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</si>
  <si>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</si>
  <si>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</si>
  <si>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</si>
  <si>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</si>
  <si>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</si>
  <si>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</si>
  <si>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</si>
  <si>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</si>
  <si>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</si>
  <si>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</si>
  <si>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</si>
  <si>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</si>
  <si>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</si>
  <si>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</si>
  <si>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</si>
  <si>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</si>
  <si>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</si>
  <si>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</si>
  <si>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</si>
  <si>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</si>
  <si>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</si>
  <si>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</si>
  <si>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</si>
  <si>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</si>
  <si>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</si>
  <si>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</si>
  <si>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</si>
  <si>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</si>
  <si>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</si>
  <si>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</si>
  <si>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</si>
  <si>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</si>
  <si>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</si>
  <si>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</si>
  <si>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</si>
  <si>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</si>
  <si>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</si>
  <si>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</si>
  <si>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</si>
  <si>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</si>
  <si>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</si>
  <si>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</si>
  <si>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</si>
  <si>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</si>
  <si>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</si>
  <si>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</si>
  <si>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</si>
  <si>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</si>
  <si>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</si>
  <si>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</si>
  <si>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</si>
  <si>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</si>
  <si>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</si>
  <si>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</si>
  <si>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</si>
  <si>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</si>
  <si>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</si>
  <si>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</si>
  <si>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</si>
  <si>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</si>
  <si>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</si>
  <si>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</si>
  <si>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</si>
  <si>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</si>
  <si>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</si>
  <si>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</si>
  <si>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</si>
  <si>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</si>
  <si>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</si>
  <si>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</si>
  <si>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</si>
  <si>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</si>
  <si>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</si>
  <si>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</si>
  <si>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</si>
  <si>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</si>
  <si>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</si>
  <si>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</si>
  <si>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</si>
  <si>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</si>
  <si>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</si>
  <si>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</si>
  <si>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</si>
  <si>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</si>
  <si>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</si>
  <si>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</si>
  <si>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</si>
  <si>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</si>
  <si>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</si>
  <si>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</si>
  <si>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</si>
  <si>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</si>
  <si>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</si>
  <si>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</si>
  <si>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</si>
  <si>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</si>
  <si>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</si>
  <si>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</si>
  <si>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</si>
  <si>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</si>
  <si>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</si>
  <si>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</si>
  <si>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</si>
  <si>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</si>
  <si>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</si>
  <si>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</si>
  <si>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</si>
  <si>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</si>
  <si>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</si>
  <si>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</si>
  <si>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</si>
  <si>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</si>
  <si>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</si>
  <si>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</si>
  <si>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</si>
  <si>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</si>
  <si>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</si>
  <si>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</si>
  <si>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</si>
  <si>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</si>
  <si>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</si>
  <si>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</si>
  <si>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</si>
  <si>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</si>
  <si>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</si>
  <si>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</si>
  <si>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</si>
  <si>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</si>
  <si>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</si>
  <si>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</si>
  <si>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</si>
  <si>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</si>
  <si>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</si>
  <si>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</si>
  <si>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</si>
  <si>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</si>
  <si>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</si>
  <si>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</si>
  <si>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</si>
  <si>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</si>
  <si>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</si>
  <si>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</si>
  <si>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</si>
  <si>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</si>
  <si>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</si>
  <si>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</si>
  <si>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</si>
  <si>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</si>
  <si>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</si>
  <si>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</si>
  <si>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</si>
  <si>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</si>
  <si>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</si>
  <si>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</si>
  <si>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</si>
  <si>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</si>
  <si>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</si>
  <si>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</si>
  <si>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</si>
  <si>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</si>
  <si>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</si>
  <si>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</si>
  <si>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</si>
  <si>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</si>
  <si>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</si>
  <si>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</si>
  <si>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</si>
  <si>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</si>
  <si>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</si>
  <si>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</si>
  <si>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</si>
  <si>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</si>
  <si>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</si>
  <si>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</si>
  <si>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</si>
  <si>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</si>
  <si>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</si>
  <si>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</si>
  <si>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</si>
  <si>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</si>
  <si>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</si>
  <si>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</si>
  <si>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</si>
  <si>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</si>
  <si>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</si>
  <si>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</si>
  <si>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</si>
  <si>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</si>
  <si>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</si>
  <si>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</si>
  <si>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</si>
  <si>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</si>
  <si>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</si>
  <si>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</si>
  <si>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</si>
  <si>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</si>
  <si>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</si>
  <si>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</si>
  <si>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</si>
  <si>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</si>
  <si>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</si>
  <si>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</si>
  <si>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</si>
  <si>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</si>
  <si>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</si>
  <si>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</si>
  <si>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</si>
  <si>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</si>
  <si>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</si>
  <si>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</si>
  <si>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</si>
  <si>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</si>
  <si>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</si>
  <si>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</si>
  <si>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</si>
  <si>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</si>
  <si>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</si>
  <si>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</si>
  <si>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</si>
  <si>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</si>
  <si>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</si>
  <si>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</si>
  <si>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</si>
  <si>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</si>
  <si>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</si>
  <si>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</si>
  <si>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</si>
  <si>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</si>
  <si>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</si>
  <si>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</si>
  <si>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</si>
  <si>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</si>
  <si>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</si>
  <si>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</si>
  <si>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</si>
  <si>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</si>
  <si>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</si>
  <si>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</si>
  <si>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</si>
  <si>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</si>
  <si>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</si>
  <si>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</si>
  <si>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</si>
  <si>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</si>
  <si>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</si>
  <si>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</si>
  <si>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</si>
  <si>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</si>
  <si>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</si>
  <si>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</si>
  <si>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</si>
  <si>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</si>
  <si>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</si>
  <si>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</si>
  <si>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</si>
  <si>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</si>
  <si>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</si>
  <si>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</si>
  <si>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</si>
  <si>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</si>
  <si>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</si>
  <si>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</si>
  <si>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</si>
  <si>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</si>
  <si>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</si>
  <si>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</si>
  <si>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</si>
  <si>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</si>
  <si>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</si>
  <si>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</si>
  <si>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</si>
  <si>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</si>
  <si>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</si>
  <si>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</si>
  <si>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</si>
  <si>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</si>
  <si>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</si>
  <si>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</si>
  <si>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</si>
  <si>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</si>
  <si>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</si>
  <si>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</si>
  <si>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</si>
  <si>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</si>
  <si>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</si>
  <si>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</si>
  <si>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</si>
  <si>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</si>
  <si>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</si>
  <si>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</si>
  <si>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</si>
  <si>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</si>
  <si>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</si>
  <si>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</si>
  <si>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</si>
  <si>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</si>
  <si>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</si>
  <si>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</si>
  <si>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</si>
  <si>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</si>
  <si>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</si>
  <si>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</si>
  <si>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</si>
  <si>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</si>
  <si>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</si>
  <si>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</si>
  <si>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</si>
  <si>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</si>
  <si>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</si>
  <si>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</si>
  <si>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</si>
  <si>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</si>
  <si>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</si>
  <si>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</si>
  <si>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</si>
  <si>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</si>
  <si>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</si>
  <si>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</si>
  <si>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</si>
  <si>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</si>
  <si>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</si>
  <si>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</si>
  <si>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</si>
  <si>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</si>
  <si>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</si>
  <si>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</si>
  <si>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</si>
  <si>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</si>
  <si>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</si>
  <si>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</si>
  <si>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</si>
  <si>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</si>
  <si>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</si>
  <si>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</si>
  <si>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</si>
  <si>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</si>
  <si>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</si>
  <si>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</si>
  <si>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</si>
  <si>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</si>
  <si>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</si>
  <si>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</si>
  <si>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</si>
  <si>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</si>
  <si>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</si>
  <si>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</si>
  <si>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</si>
  <si>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</si>
  <si>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</si>
  <si>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</si>
  <si>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</si>
  <si>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</si>
  <si>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</si>
  <si>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</si>
  <si>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</si>
  <si>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</si>
  <si>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</si>
  <si>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</si>
  <si>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</si>
  <si>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</si>
  <si>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</si>
  <si>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</si>
  <si>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</si>
  <si>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</si>
  <si>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</si>
  <si>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</si>
  <si>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</si>
  <si>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</si>
  <si>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</si>
  <si>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</si>
  <si>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</si>
  <si>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</si>
  <si>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</si>
  <si>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</si>
  <si>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</si>
  <si>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</si>
  <si>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</si>
  <si>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</si>
  <si>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</si>
  <si>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</si>
  <si>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</si>
  <si>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</si>
  <si>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</si>
  <si>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</si>
  <si>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</si>
  <si>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</si>
  <si>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</si>
  <si>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</si>
  <si>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</si>
  <si>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</si>
  <si>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</si>
  <si>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</si>
  <si>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</si>
  <si>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</si>
  <si>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</si>
  <si>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</si>
  <si>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</si>
  <si>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</si>
  <si>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</si>
  <si>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</si>
  <si>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</si>
  <si>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</si>
  <si>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</si>
  <si>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</si>
  <si>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</si>
  <si>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</si>
  <si>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</si>
  <si>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</si>
  <si>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</si>
  <si>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</si>
  <si>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</si>
  <si>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</si>
  <si>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</si>
  <si>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</si>
  <si>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</si>
  <si>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</si>
  <si>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</si>
  <si>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</si>
  <si>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</si>
  <si>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</si>
  <si>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</si>
  <si>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</si>
  <si>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</si>
  <si>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</si>
  <si>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</si>
  <si>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</si>
  <si>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</si>
  <si>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</si>
  <si>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</si>
  <si>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</si>
  <si>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</si>
  <si>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</si>
  <si>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</si>
  <si>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</si>
  <si>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</si>
  <si>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</si>
  <si>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</si>
  <si>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</si>
  <si>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</si>
  <si>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</si>
  <si>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</si>
  <si>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</si>
  <si>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</si>
  <si>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</si>
  <si>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</si>
  <si>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</si>
  <si>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</si>
  <si>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</si>
  <si>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</si>
  <si>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</si>
  <si>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</si>
  <si>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</si>
  <si>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</si>
  <si>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</si>
  <si>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</si>
  <si>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</si>
  <si>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</si>
  <si>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</si>
  <si>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</si>
  <si>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</si>
  <si>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</si>
  <si>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</si>
  <si>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</si>
  <si>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</si>
  <si>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</si>
  <si>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</si>
  <si>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</si>
  <si>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</si>
  <si>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</si>
  <si>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</si>
  <si>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</si>
  <si>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</si>
  <si>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</si>
  <si>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</si>
  <si>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</si>
  <si>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</si>
  <si>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</si>
  <si>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</si>
  <si>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</si>
  <si>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</si>
  <si>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</si>
  <si>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</si>
  <si>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</si>
  <si>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</si>
  <si>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</si>
  <si>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</si>
  <si>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</si>
  <si>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</si>
  <si>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</si>
  <si>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</si>
  <si>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</si>
  <si>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</si>
  <si>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</si>
  <si>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</si>
  <si>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</si>
  <si>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</si>
  <si>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</si>
  <si>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</si>
  <si>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</si>
  <si>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</si>
  <si>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</si>
  <si>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</si>
  <si>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</si>
  <si>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</si>
  <si>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</si>
  <si>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</si>
  <si>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</si>
  <si>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</si>
  <si>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</si>
  <si>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</si>
  <si>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</si>
  <si>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</si>
  <si>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</si>
  <si>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</si>
  <si>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</si>
  <si>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</si>
  <si>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</si>
  <si>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</si>
  <si>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</si>
  <si>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</si>
  <si>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</si>
  <si>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</si>
  <si>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</si>
  <si>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</si>
  <si>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</si>
  <si>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</si>
  <si>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</si>
  <si>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</si>
  <si>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</si>
  <si>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</si>
  <si>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</si>
  <si>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</si>
  <si>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</si>
  <si>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</si>
  <si>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</si>
  <si>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</si>
  <si>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</si>
  <si>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</si>
  <si>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</si>
  <si>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</si>
  <si>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</si>
  <si>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</si>
  <si>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</si>
  <si>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</si>
  <si>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</si>
  <si>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</si>
  <si>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</si>
  <si>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</si>
  <si>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</si>
  <si>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</si>
  <si>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</si>
  <si>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</si>
  <si>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</si>
  <si>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</si>
  <si>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</si>
  <si>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</si>
  <si>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</si>
  <si>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</si>
  <si>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</si>
  <si>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</si>
  <si>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</si>
  <si>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</si>
  <si>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</si>
  <si>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</si>
  <si>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</si>
  <si>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</si>
  <si>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</si>
  <si>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</si>
  <si>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</si>
  <si>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</si>
  <si>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</si>
  <si>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</si>
  <si>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</si>
  <si>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</si>
  <si>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</si>
  <si>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</si>
  <si>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</si>
  <si>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</si>
  <si>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</si>
  <si>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</si>
  <si>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</si>
  <si>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</si>
  <si>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</si>
  <si>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</si>
  <si>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</si>
  <si>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</si>
  <si>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</si>
  <si>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</si>
  <si>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</si>
  <si>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</si>
  <si>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</si>
  <si>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</si>
  <si>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</si>
  <si>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</si>
  <si>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</si>
  <si>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</si>
  <si>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</si>
  <si>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</si>
  <si>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</si>
  <si>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</si>
  <si>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</si>
  <si>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</si>
  <si>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</si>
  <si>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</si>
  <si>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</si>
  <si>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</si>
  <si>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</si>
  <si>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</si>
  <si>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</si>
  <si>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</si>
  <si>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</si>
  <si>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</si>
  <si>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</si>
  <si>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</si>
  <si>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</si>
  <si>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</si>
  <si>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</si>
  <si>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</si>
  <si>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</si>
  <si>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</si>
  <si>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</si>
  <si>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</si>
  <si>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</si>
  <si>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</si>
  <si>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</si>
  <si>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</si>
  <si>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</si>
  <si>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</si>
  <si>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</si>
  <si>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</si>
  <si>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</si>
  <si>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</si>
  <si>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</si>
  <si>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</si>
  <si>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</si>
  <si>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</si>
  <si>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</si>
  <si>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</si>
  <si>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</si>
  <si>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</si>
  <si>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</si>
  <si>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</si>
  <si>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</si>
  <si>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</si>
  <si>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</si>
  <si>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</si>
  <si>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</si>
  <si>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</si>
  <si>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</si>
  <si>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</si>
  <si>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</si>
  <si>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</si>
  <si>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</si>
  <si>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</si>
  <si>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</si>
  <si>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</si>
  <si>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</si>
  <si>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</si>
  <si>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</si>
  <si>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</si>
  <si>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</si>
  <si>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</si>
  <si>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</si>
  <si>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</si>
  <si>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</si>
  <si>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</si>
  <si>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</si>
  <si>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</si>
  <si>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</si>
  <si>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</si>
  <si>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</si>
  <si>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</si>
  <si>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</si>
  <si>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</si>
  <si>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</si>
  <si>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</si>
  <si>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</si>
  <si>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</si>
  <si>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</si>
  <si>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</si>
  <si>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</si>
  <si>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</si>
  <si>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</si>
  <si>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</si>
  <si>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</si>
  <si>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</si>
  <si>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</si>
  <si>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</si>
  <si>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</si>
  <si>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</si>
  <si>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</si>
  <si>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</si>
  <si>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</si>
  <si>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</si>
  <si>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</si>
  <si>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</si>
  <si>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</si>
  <si>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</si>
  <si>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</si>
  <si>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</si>
  <si>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</si>
  <si>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</si>
  <si>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</si>
  <si>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</si>
  <si>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</si>
  <si>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</si>
  <si>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</si>
  <si>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</si>
  <si>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</si>
  <si>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</si>
  <si>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</si>
  <si>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</si>
  <si>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</si>
  <si>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</si>
  <si>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</si>
  <si>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</si>
  <si>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</si>
  <si>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</si>
  <si>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</si>
  <si>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</si>
  <si>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</si>
  <si>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</si>
  <si>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</si>
  <si>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</si>
  <si>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</si>
  <si>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</si>
  <si>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</si>
  <si>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</si>
  <si>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</si>
  <si>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</si>
  <si>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</si>
  <si>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</si>
  <si>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</si>
  <si>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</si>
  <si>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</si>
  <si>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</si>
  <si>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</si>
  <si>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</si>
  <si>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</si>
  <si>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</si>
  <si>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</si>
  <si>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</si>
  <si>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</si>
  <si>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</si>
  <si>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</si>
  <si>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</si>
  <si>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</si>
  <si>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</si>
  <si>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</si>
  <si>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</si>
  <si>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</si>
  <si>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</si>
  <si>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</si>
  <si>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</si>
  <si>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</si>
  <si>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</si>
  <si>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</si>
  <si>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</si>
  <si>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</si>
  <si>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</si>
  <si>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</si>
  <si>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</si>
  <si>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</si>
  <si>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</si>
  <si>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</si>
  <si>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</si>
  <si>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</si>
  <si>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</si>
  <si>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</si>
  <si>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</si>
  <si>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</si>
  <si>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</si>
  <si>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</si>
  <si>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</si>
  <si>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</si>
  <si>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</si>
  <si>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</si>
  <si>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</si>
  <si>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</si>
  <si>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</si>
  <si>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</si>
  <si>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</si>
  <si>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</si>
  <si>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</si>
  <si>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</si>
  <si>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</si>
  <si>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</si>
  <si>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</si>
  <si>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</si>
  <si>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</si>
  <si>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</si>
  <si>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</si>
  <si>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</si>
  <si>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</si>
  <si>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</si>
  <si>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</si>
  <si>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</si>
  <si>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</si>
  <si>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</si>
  <si>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</si>
  <si>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</si>
  <si>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</si>
  <si>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</si>
  <si>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</si>
  <si>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</si>
  <si>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</si>
  <si>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</si>
  <si>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</si>
  <si>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</si>
  <si>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</si>
  <si>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</si>
  <si>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</si>
  <si>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</si>
  <si>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</si>
  <si>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</si>
  <si>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</si>
  <si>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</si>
  <si>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</si>
  <si>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</si>
  <si>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</si>
  <si>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</si>
  <si>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</si>
  <si>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</si>
  <si>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</si>
  <si>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</si>
  <si>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</si>
  <si>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</si>
  <si>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</si>
  <si>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</si>
  <si>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</si>
  <si>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</si>
  <si>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</si>
  <si>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</si>
  <si>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</si>
  <si>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</si>
  <si>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</si>
  <si>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</si>
  <si>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</si>
  <si>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</si>
  <si>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</si>
  <si>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</si>
  <si>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</si>
  <si>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</si>
  <si>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</si>
  <si>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</si>
  <si>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</si>
  <si>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</si>
  <si>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</si>
  <si>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</si>
  <si>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</si>
  <si>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</si>
  <si>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</si>
  <si>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</si>
  <si>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</si>
  <si>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</si>
  <si>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</si>
  <si>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</si>
  <si>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</si>
  <si>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</si>
  <si>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</si>
  <si>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</si>
  <si>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</si>
  <si>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</si>
  <si>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</si>
  <si>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</si>
  <si>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</si>
  <si>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</si>
  <si>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</si>
  <si>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</si>
  <si>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</si>
  <si>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</si>
  <si>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</si>
  <si>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</si>
  <si>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</si>
  <si>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</si>
  <si>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</si>
  <si>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</si>
  <si>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</si>
  <si>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</si>
  <si>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</si>
  <si>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</si>
  <si>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</si>
  <si>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</si>
  <si>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</si>
  <si>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</si>
  <si>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</si>
  <si>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</si>
  <si>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</si>
  <si>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</si>
  <si>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</si>
  <si>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</si>
  <si>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</si>
  <si>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</si>
  <si>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</si>
  <si>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</si>
  <si>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</si>
  <si>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</si>
  <si>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</si>
  <si>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</si>
  <si>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</si>
  <si>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</si>
  <si>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</si>
  <si>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</si>
  <si>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</si>
  <si>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</si>
  <si>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</si>
  <si>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</si>
  <si>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</si>
  <si>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</si>
  <si>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</si>
  <si>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</si>
  <si>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</si>
  <si>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</si>
  <si>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</si>
  <si>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</si>
  <si>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</si>
  <si>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</si>
  <si>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</si>
  <si>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</si>
  <si>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</si>
  <si>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</si>
  <si>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</si>
  <si>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</si>
  <si>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</si>
  <si>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</si>
  <si>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</si>
  <si>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</si>
  <si>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</si>
  <si>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</si>
  <si>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</si>
  <si>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</si>
  <si>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</si>
  <si>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</si>
  <si>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</si>
  <si>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</si>
  <si>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</si>
  <si>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</si>
  <si>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</si>
  <si>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</si>
  <si>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</si>
  <si>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</si>
  <si>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</si>
  <si>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</si>
  <si>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</si>
  <si>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</si>
  <si>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</si>
  <si>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</si>
  <si>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</si>
  <si>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</si>
  <si>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</si>
  <si>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</si>
  <si>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</si>
  <si>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</si>
  <si>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</si>
  <si>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</si>
  <si>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</si>
  <si>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</si>
  <si>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</si>
  <si>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</si>
  <si>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</si>
  <si>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</si>
  <si>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</si>
  <si>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</si>
  <si>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</si>
  <si>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</si>
  <si>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</si>
  <si>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</si>
  <si>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</si>
  <si>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</si>
  <si>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</si>
  <si>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</si>
  <si>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</si>
  <si>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</si>
  <si>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</si>
  <si>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</si>
  <si>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</si>
  <si>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</si>
  <si>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</si>
  <si>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</si>
  <si>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</si>
  <si>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</si>
  <si>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</si>
  <si>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</si>
  <si>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</si>
  <si>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</si>
  <si>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</si>
  <si>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</si>
  <si>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</si>
  <si>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</si>
  <si>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</si>
  <si>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</si>
  <si>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</si>
  <si>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</si>
  <si>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</si>
  <si>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</si>
  <si>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</si>
  <si>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</si>
  <si>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</si>
  <si>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</si>
  <si>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</si>
  <si>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</si>
  <si>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</si>
  <si>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</si>
  <si>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</si>
  <si>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</si>
  <si>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</si>
  <si>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</si>
  <si>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</si>
  <si>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</si>
  <si>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</si>
  <si>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</si>
  <si>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</si>
  <si>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</si>
  <si>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</si>
  <si>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</si>
  <si>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</si>
  <si>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</si>
  <si>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</si>
  <si>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</si>
  <si>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</si>
  <si>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</si>
  <si>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</si>
  <si>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</si>
  <si>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</si>
  <si>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</si>
  <si>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</si>
  <si>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</si>
  <si>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</si>
  <si>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</si>
  <si>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</si>
  <si>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</si>
  <si>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</si>
  <si>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</si>
  <si>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</si>
  <si>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</si>
  <si>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</si>
  <si>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</si>
  <si>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</si>
  <si>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</si>
  <si>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</si>
  <si>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</si>
  <si>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</si>
  <si>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</si>
  <si>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</si>
  <si>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</si>
  <si>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</si>
  <si>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</si>
  <si>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</si>
  <si>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</si>
  <si>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</si>
  <si>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</si>
  <si>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</si>
  <si>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</si>
  <si>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</si>
  <si>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</si>
  <si>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</si>
  <si>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</si>
  <si>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</si>
  <si>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</si>
  <si>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</si>
  <si>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</si>
  <si>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</si>
  <si>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</si>
  <si>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</si>
  <si>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</si>
  <si>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</si>
  <si>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</si>
  <si>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</si>
  <si>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</si>
  <si>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</si>
  <si>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</si>
  <si>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</si>
  <si>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</si>
  <si>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</si>
  <si>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</si>
  <si>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</si>
  <si>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</si>
  <si>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</si>
  <si>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</si>
  <si>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</si>
  <si>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</si>
  <si>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</si>
  <si>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</si>
  <si>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</si>
  <si>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</si>
  <si>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</si>
  <si>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</si>
  <si>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</si>
  <si>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</si>
  <si>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</si>
  <si>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</si>
  <si>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</si>
  <si>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</si>
  <si>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</si>
  <si>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</si>
  <si>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</si>
  <si>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</si>
  <si>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</si>
  <si>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</si>
  <si>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</si>
  <si>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</si>
  <si>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</si>
  <si>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</si>
  <si>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</si>
  <si>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</si>
  <si>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</si>
  <si>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</si>
  <si>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</si>
  <si>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</si>
  <si>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</si>
  <si>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</si>
  <si>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</si>
  <si>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</si>
  <si>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</si>
  <si>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</si>
  <si>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</si>
  <si>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</si>
  <si>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</si>
  <si>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</si>
  <si>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</si>
  <si>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</si>
  <si>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</si>
  <si>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</si>
  <si>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</si>
  <si>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</si>
  <si>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</si>
  <si>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</si>
  <si>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</si>
  <si>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</si>
  <si>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</si>
  <si>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</si>
  <si>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</si>
  <si>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</si>
  <si>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</si>
  <si>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</si>
  <si>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</si>
  <si>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</si>
  <si>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</si>
  <si>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</si>
  <si>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</si>
  <si>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</si>
  <si>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</si>
  <si>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</si>
  <si>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</si>
  <si>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</si>
  <si>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</si>
  <si>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</si>
  <si>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</si>
  <si>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</si>
  <si>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</si>
  <si>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</si>
  <si>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</si>
  <si>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</si>
  <si>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</si>
  <si>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</si>
  <si>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</si>
  <si>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</si>
  <si>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</si>
  <si>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</si>
  <si>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</si>
  <si>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</si>
  <si>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</si>
  <si>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</si>
  <si>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</si>
  <si>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</si>
  <si>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</si>
  <si>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</si>
  <si>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</si>
  <si>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</si>
  <si>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</si>
  <si>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</si>
  <si>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</si>
  <si>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</si>
  <si>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</si>
  <si>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</si>
  <si>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</si>
  <si>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</si>
  <si>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</si>
  <si>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</si>
  <si>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</si>
  <si>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</si>
  <si>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</si>
  <si>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</si>
  <si>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</si>
  <si>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</si>
  <si>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</si>
  <si>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</si>
  <si>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</si>
  <si>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</si>
  <si>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</si>
  <si>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</si>
  <si>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</si>
  <si>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</si>
  <si>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</si>
  <si>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</si>
  <si>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</si>
  <si>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</si>
  <si>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</si>
  <si>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</si>
  <si>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</si>
  <si>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</si>
  <si>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</si>
  <si>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</si>
  <si>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</si>
  <si>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</si>
  <si>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</si>
  <si>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</si>
  <si>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</si>
  <si>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</si>
  <si>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</si>
  <si>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</si>
  <si>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</si>
  <si>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</si>
  <si>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</si>
  <si>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</si>
  <si>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</si>
  <si>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</si>
  <si>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</si>
  <si>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</si>
  <si>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</si>
  <si>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</si>
  <si>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</si>
  <si>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</si>
  <si>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</si>
  <si>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</si>
  <si>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</si>
  <si>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</si>
  <si>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</si>
  <si>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</si>
  <si>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</si>
  <si>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</si>
  <si>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</si>
  <si>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</si>
  <si>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</si>
  <si>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</si>
  <si>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</si>
  <si>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</si>
  <si>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</si>
  <si>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</si>
  <si>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</si>
  <si>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</si>
  <si>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</si>
  <si>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</si>
  <si>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</si>
  <si>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</si>
  <si>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</si>
  <si>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</si>
  <si>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</si>
  <si>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</si>
  <si>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</si>
  <si>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</si>
  <si>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</si>
  <si>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</si>
  <si>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</si>
  <si>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</si>
  <si>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</si>
  <si>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</si>
  <si>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</si>
  <si>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</si>
  <si>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</si>
  <si>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</si>
  <si>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</si>
  <si>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</si>
  <si>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</si>
  <si>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</si>
  <si>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</si>
  <si>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</si>
  <si>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</si>
  <si>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</si>
  <si>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</si>
  <si>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</si>
  <si>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</si>
  <si>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</si>
  <si>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</si>
  <si>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</si>
  <si>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</si>
  <si>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</si>
  <si>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</si>
  <si>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</si>
  <si>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</si>
  <si>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</si>
  <si>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</si>
  <si>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</si>
  <si>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</si>
  <si>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</si>
  <si>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</si>
  <si>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</si>
  <si>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</si>
  <si>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</si>
  <si>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</si>
  <si>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</si>
  <si>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</si>
  <si>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</si>
  <si>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</si>
  <si>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</si>
  <si>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</si>
  <si>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</si>
  <si>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</si>
  <si>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</si>
  <si>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</si>
  <si>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</si>
  <si>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</si>
  <si>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</si>
  <si>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</si>
  <si>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</si>
  <si>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</si>
  <si>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</si>
  <si>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</si>
  <si>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</si>
  <si>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</si>
  <si>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</si>
  <si>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</si>
  <si>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</si>
  <si>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</si>
  <si>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</si>
  <si>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</si>
  <si>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</si>
  <si>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</si>
  <si>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</si>
  <si>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</si>
  <si>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</si>
  <si>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</si>
  <si>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</si>
  <si>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</si>
  <si>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</si>
  <si>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</si>
  <si>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</si>
  <si>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</si>
  <si>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</si>
  <si>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</si>
  <si>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</si>
  <si>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</si>
  <si>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</si>
  <si>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</si>
  <si>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</si>
  <si>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</si>
  <si>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</si>
  <si>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</si>
  <si>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</si>
  <si>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</si>
  <si>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</si>
  <si>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</si>
  <si>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</si>
  <si>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</si>
  <si>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</si>
  <si>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</si>
  <si>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</si>
  <si>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</si>
  <si>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</si>
  <si>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</si>
  <si>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</si>
  <si>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</si>
  <si>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</si>
  <si>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</si>
  <si>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</si>
  <si>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</si>
  <si>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</si>
  <si>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</si>
  <si>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</si>
  <si>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</si>
  <si>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</si>
  <si>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</si>
  <si>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</si>
  <si>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</si>
  <si>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</si>
  <si>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</si>
  <si>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</si>
  <si>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</si>
  <si>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</si>
  <si>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</si>
  <si>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</si>
  <si>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</si>
  <si>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</si>
  <si>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</si>
  <si>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</si>
  <si>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</si>
  <si>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</si>
  <si>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</si>
  <si>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</si>
  <si>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</si>
  <si>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</si>
  <si>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</si>
  <si>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</si>
  <si>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</si>
  <si>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</si>
  <si>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</si>
  <si>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</si>
  <si>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</si>
  <si>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</si>
  <si>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</si>
  <si>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</si>
  <si>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</si>
  <si>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</si>
  <si>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</si>
  <si>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</si>
  <si>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</si>
  <si>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</si>
  <si>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</si>
  <si>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</si>
  <si>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</si>
  <si>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</si>
  <si>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</si>
  <si>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</si>
  <si>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</si>
  <si>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</si>
  <si>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</si>
  <si>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</si>
  <si>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</si>
  <si>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</si>
  <si>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</si>
  <si>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</si>
  <si>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</si>
  <si>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</si>
  <si>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</si>
  <si>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</si>
  <si>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</si>
  <si>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</si>
  <si>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</si>
  <si>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</si>
  <si>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</si>
  <si>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</si>
  <si>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</si>
  <si>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</si>
  <si>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</si>
  <si>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</si>
  <si>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</si>
  <si>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</si>
  <si>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</si>
  <si>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</si>
  <si>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</si>
  <si>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</si>
  <si>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</si>
  <si>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</si>
  <si>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</si>
  <si>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</si>
  <si>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</si>
  <si>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</si>
  <si>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</si>
  <si>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</si>
  <si>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</si>
  <si>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</si>
  <si>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</si>
  <si>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</si>
  <si>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</si>
  <si>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</si>
  <si>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</si>
  <si>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</si>
  <si>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</si>
  <si>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</si>
  <si>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</si>
  <si>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</si>
  <si>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</si>
  <si>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</si>
  <si>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</si>
  <si>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</si>
  <si>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</si>
  <si>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</si>
  <si>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</si>
  <si>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</si>
  <si>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</si>
  <si>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</si>
  <si>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</si>
  <si>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</si>
  <si>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</si>
  <si>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</si>
  <si>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</si>
  <si>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</si>
  <si>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</si>
  <si>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</si>
  <si>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</si>
  <si>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</si>
  <si>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</si>
  <si>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</si>
  <si>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</si>
  <si>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</si>
  <si>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</si>
  <si>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</si>
  <si>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</si>
  <si>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</si>
  <si>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</si>
  <si>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</si>
  <si>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</si>
  <si>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</si>
  <si>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</si>
  <si>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</si>
  <si>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</si>
  <si>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</si>
  <si>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</si>
  <si>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</si>
  <si>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</si>
  <si>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</si>
  <si>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</si>
  <si>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</si>
  <si>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</si>
  <si>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</si>
  <si>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</si>
  <si>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</si>
  <si>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</si>
  <si>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</si>
  <si>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</si>
  <si>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</si>
  <si>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</si>
  <si>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</si>
  <si>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</si>
  <si>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</si>
  <si>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</si>
  <si>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</si>
  <si>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</si>
  <si>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</si>
  <si>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</si>
  <si>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</si>
  <si>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</si>
  <si>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</si>
  <si>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</si>
  <si>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</si>
  <si>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</si>
  <si>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</si>
  <si>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</si>
  <si>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</si>
  <si>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</si>
  <si>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</si>
  <si>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</si>
  <si>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</si>
  <si>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</si>
  <si>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</si>
  <si>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</si>
  <si>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</si>
  <si>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</si>
  <si>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</si>
  <si>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</si>
  <si>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</si>
  <si>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</si>
  <si>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</si>
  <si>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</si>
  <si>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</si>
  <si>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</si>
  <si>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</si>
  <si>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</si>
  <si>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</si>
  <si>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</si>
  <si>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</si>
  <si>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</si>
  <si>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</si>
  <si>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</si>
  <si>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</si>
  <si>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</si>
  <si>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</si>
  <si>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</si>
  <si>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</si>
  <si>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</si>
  <si>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</si>
  <si>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</si>
  <si>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</si>
  <si>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</si>
  <si>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</si>
  <si>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</si>
  <si>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</si>
  <si>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</si>
  <si>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</si>
  <si>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</si>
  <si>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</si>
  <si>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</si>
  <si>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</si>
  <si>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</si>
  <si>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</si>
  <si>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</si>
  <si>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</si>
  <si>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</si>
  <si>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</si>
  <si>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</si>
  <si>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</si>
  <si>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</si>
  <si>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</si>
  <si>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</si>
  <si>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</si>
  <si>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</si>
  <si>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</si>
  <si>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</si>
  <si>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</si>
  <si>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</si>
  <si>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</si>
  <si>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</si>
  <si>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</si>
  <si>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</si>
  <si>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</si>
  <si>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</si>
  <si>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</si>
  <si>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</si>
  <si>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</si>
  <si>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</si>
  <si>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</si>
  <si>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</si>
  <si>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</si>
  <si>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</si>
  <si>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</si>
  <si>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</si>
  <si>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</si>
  <si>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</si>
  <si>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</si>
  <si>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</si>
  <si>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</si>
  <si>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</si>
  <si>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</si>
  <si>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</si>
  <si>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</si>
  <si>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</si>
  <si>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</si>
  <si>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</si>
  <si>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</si>
  <si>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</si>
  <si>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</si>
  <si>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</si>
  <si>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</si>
  <si>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</si>
  <si>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</si>
  <si>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</si>
  <si>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</si>
  <si>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</si>
  <si>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</si>
  <si>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</si>
  <si>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</si>
  <si>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</si>
  <si>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</si>
  <si>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</si>
  <si>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</si>
  <si>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</si>
  <si>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</si>
  <si>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</si>
  <si>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</si>
  <si>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</si>
  <si>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</si>
  <si>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</si>
  <si>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</si>
  <si>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</si>
  <si>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</si>
  <si>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</si>
  <si>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</si>
  <si>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</si>
  <si>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</si>
  <si>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</si>
  <si>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</si>
  <si>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</si>
  <si>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</si>
  <si>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</si>
  <si>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</si>
  <si>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</si>
  <si>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</si>
  <si>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</si>
  <si>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</si>
  <si>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</si>
  <si>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</si>
  <si>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</si>
  <si>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</si>
  <si>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</si>
  <si>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</si>
  <si>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</si>
  <si>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</si>
  <si>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</si>
  <si>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</si>
  <si>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</si>
  <si>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</si>
  <si>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</si>
  <si>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</si>
  <si>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</si>
  <si>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</si>
  <si>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</si>
  <si>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</si>
  <si>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</si>
  <si>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</si>
  <si>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</si>
  <si>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</si>
  <si>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</si>
  <si>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</si>
  <si>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</si>
  <si>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</si>
  <si>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</si>
  <si>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</si>
  <si>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</si>
  <si>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</si>
  <si>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</si>
  <si>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</si>
  <si>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</si>
  <si>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</si>
  <si>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</si>
  <si>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</si>
  <si>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</si>
  <si>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</si>
  <si>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</si>
  <si>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</si>
  <si>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</si>
  <si>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</si>
  <si>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</si>
  <si>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</si>
  <si>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</si>
  <si>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</si>
  <si>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</si>
  <si>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</si>
  <si>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</si>
  <si>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</si>
  <si>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</si>
  <si>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</si>
  <si>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</si>
  <si>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</si>
  <si>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</si>
  <si>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</si>
  <si>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</si>
  <si>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</si>
  <si>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</si>
  <si>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</si>
  <si>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</si>
  <si>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</si>
  <si>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</si>
  <si>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</si>
  <si>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</si>
  <si>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</si>
  <si>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</si>
  <si>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</si>
  <si>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</si>
  <si>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</si>
  <si>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</si>
  <si>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</si>
  <si>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</si>
  <si>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</si>
  <si>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</si>
  <si>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</si>
  <si>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</si>
  <si>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</si>
  <si>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</si>
  <si>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</si>
  <si>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</si>
  <si>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</si>
  <si>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</si>
  <si>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</si>
  <si>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</si>
  <si>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</si>
  <si>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</si>
  <si>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</si>
  <si>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</si>
  <si>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</si>
  <si>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</si>
  <si>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</si>
  <si>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</si>
  <si>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</si>
  <si>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</si>
  <si>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</si>
  <si>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</si>
  <si>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</si>
  <si>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</si>
  <si>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</si>
  <si>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</si>
  <si>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</si>
  <si>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</si>
  <si>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</si>
  <si>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</si>
  <si>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</si>
  <si>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</si>
  <si>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</si>
  <si>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</si>
  <si>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</si>
  <si>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</si>
  <si>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</si>
  <si>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</si>
  <si>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</si>
  <si>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</si>
  <si>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</si>
  <si>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</si>
  <si>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</si>
  <si>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</si>
  <si>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</si>
  <si>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</si>
  <si>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</si>
  <si>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</si>
  <si>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</si>
  <si>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</si>
  <si>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</si>
  <si>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</si>
  <si>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</si>
  <si>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</si>
  <si>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</si>
  <si>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</si>
  <si>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</si>
  <si>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</si>
  <si>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</si>
  <si>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</si>
  <si>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</si>
  <si>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</si>
  <si>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</si>
  <si>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</si>
  <si>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</si>
  <si>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</si>
  <si>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</si>
  <si>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</si>
  <si>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</si>
  <si>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</si>
  <si>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</si>
  <si>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</si>
  <si>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</si>
  <si>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</si>
  <si>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</si>
  <si>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</si>
  <si>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</si>
  <si>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</si>
  <si>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</si>
  <si>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</si>
  <si>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</si>
  <si>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</si>
  <si>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</si>
  <si>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</si>
  <si>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</si>
  <si>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The Lee Company</t>
  </si>
  <si>
    <t>Applicable to products manufactured by the Industrial MicroHydraulics Group.</t>
  </si>
  <si>
    <t>001162395</t>
  </si>
  <si>
    <t>DUNS</t>
  </si>
  <si>
    <t>82 Pequot Park Rd. Westbrook, CT</t>
  </si>
  <si>
    <t>Mike O'Neill</t>
  </si>
  <si>
    <t xml:space="preserve">BeanM@TheLeeCo.com </t>
  </si>
  <si>
    <t>(860) 399 - 6281</t>
  </si>
  <si>
    <t>Quality Assurance Manager</t>
  </si>
  <si>
    <t>ONeillM@TheLeeCo.com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</si>
</sst>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ONeillM@TheLeeCo.com" TargetMode="External"/><Relationship Id="rId1" Type="http://schemas.openxmlformats.org/officeDocument/2006/relationships/hyperlink" Target="mailto:BeanM@TheLee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Responsible Minerals Initiative. All rights reserved.</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43">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310.5">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08">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16">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16">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3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ht="27">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ht="27">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8">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53143C0-CC83-469A-B43C-E1BB2E2C6268}"/>
    </customSheetView>
    <customSheetView guid="{C59130F4-2E03-5E48-94CE-6E4A0484DB9E}" showAutoFilter="1">
      <selection activeCell="E4" sqref="E4"/>
      <pageMargins left="0" right="0" top="0" bottom="0" header="0" footer="0"/>
      <pageSetup paperSize="9" orientation="portrait"/>
      <headerFooter alignWithMargins="0"/>
      <autoFilter ref="B1:N1" xr:uid="{90547134-7F48-4327-932D-7BCD7160328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CE1F0971-6F93-4501-852D-CEA84DD74A68}"/>
    </customSheetView>
    <customSheetView guid="{C59130F4-2E03-5E48-94CE-6E4A0484DB9E}" showAutoFilter="1">
      <selection activeCell="C1" sqref="C1:D65536"/>
      <pageMargins left="0" right="0" top="0" bottom="0" header="0" footer="0"/>
      <pageSetup orientation="portrait"/>
      <headerFooter alignWithMargins="0"/>
      <autoFilter ref="B1:C1" xr:uid="{1352FA93-A775-417A-BE5E-0DEDBEE570F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8" sqref="D8:J8"/>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t="s">
        <v>21</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 (*)</v>
      </c>
      <c r="C10" s="111"/>
      <c r="D10" s="417" t="s">
        <v>20162</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t="s">
        <v>20163</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t="s">
        <v>20164</v>
      </c>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t="s">
        <v>20165</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t="s">
        <v>20166</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20167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t="s">
        <v>20168</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t="s">
        <v>20166</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t="s">
        <v>20169</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20170</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t="s">
        <v>20168</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46062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t="s">
        <v>22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36" t="s">
        <v>22</v>
      </c>
      <c r="E31" s="437"/>
      <c r="F31" s="8"/>
      <c r="G31" s="401"/>
      <c r="H31" s="402"/>
      <c r="I31" s="402"/>
      <c r="J31" s="403"/>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t="s">
        <v>22</v>
      </c>
      <c r="E35" s="437"/>
      <c r="F35" s="8"/>
      <c r="G35" s="401"/>
      <c r="H35" s="402"/>
      <c r="I35" s="402"/>
      <c r="J35" s="403"/>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 xml:space="preserve">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36"/>
      <c r="E43" s="437"/>
      <c r="F43" s="8"/>
      <c r="G43" s="401"/>
      <c r="H43" s="402"/>
      <c r="I43" s="402"/>
      <c r="J43" s="403"/>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36"/>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36"/>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36"/>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060B3CDA-BA88-4CF2-BA7D-433F920B31BD}"/>
    <hyperlink ref="D24" r:id="rId2" xr:uid="{BC3C703E-FA94-41A6-AA18-1EFAF46E1BFE}"/>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D15" sqref="D15"/>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The Lee Company</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 (*)</v>
      </c>
      <c r="B6" s="78" t="str">
        <f>Declaration!D10</f>
        <v>Applicable to products manufactured by the Industrial MicroHydraulics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Mike O'Neill</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 xml:space="preserve">BeanM@TheLeeCo.com </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(860) 399 - 6281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Mike O'Neill</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ONeillM@TheLeeCo.com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46062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 xml:space="preserve">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f>Declaration!D115</f>
        <v>0</v>
      </c>
      <c r="C94" s="135" t="str">
        <f ca="1">IF(H94=1,J94,I94)</f>
        <v>Complete</v>
      </c>
      <c r="D94" s="318" t="str">
        <f>IF(H94=1,"Click here to answer question (A)","")</f>
        <v/>
      </c>
      <c r="E94" s="16" t="s">
        <v>15</v>
      </c>
      <c r="F94" s="83">
        <f>IF(SUM(F$39:F$48)=0,0,1)</f>
        <v>0</v>
      </c>
      <c r="G94" s="61">
        <f t="shared" si="14"/>
        <v>1</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 xml:space="preserve">B. Is your responsible minerals sourcing policy publicly available on your website? (Note – If yes, the user shall specify the URL in the comment field.) </v>
      </c>
      <c r="B95" s="78">
        <f>Declaration!D117</f>
        <v>0</v>
      </c>
      <c r="C95" s="135" t="str">
        <f ca="1">IF(H95=1,J95,I95)</f>
        <v>Complete</v>
      </c>
      <c r="D95" s="319" t="str">
        <f>IF(H95=1,"Click here to answer question (B)","")</f>
        <v/>
      </c>
      <c r="E95" s="16" t="s">
        <v>15</v>
      </c>
      <c r="F95" s="83">
        <f t="shared" ref="F95:F111" si="43">F$94</f>
        <v>0</v>
      </c>
      <c r="G95" s="61">
        <f t="shared" si="14"/>
        <v>1</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f>Declaration!D131</f>
        <v>0</v>
      </c>
      <c r="C108" s="135" t="str">
        <f t="shared" ca="1" si="44"/>
        <v>Complete</v>
      </c>
      <c r="D108" s="319" t="str">
        <f>IF(H108=1,"Click here to answer question (D)","")</f>
        <v/>
      </c>
      <c r="E108" s="16" t="s">
        <v>15</v>
      </c>
      <c r="F108" s="83">
        <f t="shared" si="43"/>
        <v>0</v>
      </c>
      <c r="G108" s="61">
        <f t="shared" si="14"/>
        <v>1</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f>Declaration!D133</f>
        <v>0</v>
      </c>
      <c r="C109" s="135" t="str">
        <f t="shared" ca="1" si="44"/>
        <v>Complete</v>
      </c>
      <c r="D109" s="319" t="str">
        <f>IF(H109=1,"Click here to answer question (E)","")</f>
        <v/>
      </c>
      <c r="E109" s="16" t="s">
        <v>15</v>
      </c>
      <c r="F109" s="83">
        <f t="shared" si="43"/>
        <v>0</v>
      </c>
      <c r="G109" s="61">
        <f>IF(B109=0,1,0)</f>
        <v>1</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 xml:space="preserve">F. Do you review due diligence information received from your suppliers against your company’s expectations? </v>
      </c>
      <c r="B110" s="78">
        <f>Declaration!D135</f>
        <v>0</v>
      </c>
      <c r="C110" s="135" t="str">
        <f t="shared" ca="1" si="44"/>
        <v>Complete</v>
      </c>
      <c r="D110" s="319" t="str">
        <f>IF(H110=1,"Click here to answer question (F)","")</f>
        <v/>
      </c>
      <c r="E110" s="16" t="s">
        <v>15</v>
      </c>
      <c r="F110" s="83">
        <f t="shared" si="43"/>
        <v>0</v>
      </c>
      <c r="G110" s="61">
        <f>IF(B110=0,1,0)</f>
        <v>1</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 xml:space="preserve">G. Does your review process include corrective action management? </v>
      </c>
      <c r="B111" s="78">
        <f>Declaration!D137</f>
        <v>0</v>
      </c>
      <c r="C111" s="135" t="str">
        <f t="shared" ca="1" si="44"/>
        <v>Complete</v>
      </c>
      <c r="D111" s="319" t="str">
        <f>IF(H111=1,"Click here to answer question (G)","")</f>
        <v/>
      </c>
      <c r="E111" s="16" t="s">
        <v>15</v>
      </c>
      <c r="F111" s="83">
        <f t="shared" si="43"/>
        <v>0</v>
      </c>
      <c r="G111" s="61">
        <f t="shared" si="14"/>
        <v>1</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Gregor, Jonathan</cp:lastModifiedBy>
  <cp:revision/>
  <dcterms:created xsi:type="dcterms:W3CDTF">2010-06-21T21:00:23Z</dcterms:created>
  <dcterms:modified xsi:type="dcterms:W3CDTF">2026-02-12T00:13:02Z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